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18"/>
  <workbookPr defaultThemeVersion="124226"/>
  <xr:revisionPtr revIDLastSave="0" documentId="8_{7D5424E7-AD42-4AF3-B054-A29ADCCA6181}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Read Me" sheetId="14" r:id="rId1"/>
    <sheet name="Pipeline" sheetId="1" r:id="rId2"/>
    <sheet name="Offers" sheetId="2" r:id="rId3"/>
    <sheet name="Deadlines" sheetId="3" r:id="rId4"/>
    <sheet name="Commissions" sheetId="4" r:id="rId5"/>
    <sheet name="Expenses" sheetId="5" r:id="rId6"/>
    <sheet name="Documents" sheetId="6" r:id="rId7"/>
    <sheet name="Contacts" sheetId="7" r:id="rId8"/>
    <sheet name="Tasks" sheetId="8" r:id="rId9"/>
    <sheet name="Buyers" sheetId="9" r:id="rId10"/>
    <sheet name="Sellers" sheetId="10" r:id="rId11"/>
    <sheet name="Key Dates Calendar" sheetId="13" r:id="rId12"/>
    <sheet name="Dashboard" sheetId="12" r:id="rId13"/>
  </sheets>
  <definedNames>
    <definedName name="_xlnm._FilterDatabase" localSheetId="9" hidden="1">Buyers!$A$1:$AY$1</definedName>
    <definedName name="_xlnm._FilterDatabase" localSheetId="4" hidden="1">Commissions!$A$1:$M$1</definedName>
    <definedName name="_xlnm._FilterDatabase" localSheetId="7" hidden="1">Contacts!$A$1:$F$1</definedName>
    <definedName name="_xlnm._FilterDatabase" localSheetId="3" hidden="1">Deadlines!$A$1:$G$1</definedName>
    <definedName name="_xlnm._FilterDatabase" localSheetId="6" hidden="1">Documents!$A$1:$AY$1</definedName>
    <definedName name="_xlnm._FilterDatabase" localSheetId="5" hidden="1">Expenses!$A$1:$H$1</definedName>
    <definedName name="_xlnm._FilterDatabase" localSheetId="11" hidden="1">'Key Dates Calendar'!$A$1:$C$41</definedName>
    <definedName name="_xlnm._FilterDatabase" localSheetId="2" hidden="1">Offers!$A$1:$J$1</definedName>
    <definedName name="_xlnm._FilterDatabase" localSheetId="1" hidden="1">Pipeline!$A$1:$Q$1</definedName>
    <definedName name="_xlnm._FilterDatabase" localSheetId="10" hidden="1">Sellers!$A$1:$J$1</definedName>
    <definedName name="_xlnm._FilterDatabase" localSheetId="8" hidden="1">Tasks!$A$1:$G$1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2" l="1"/>
  <c r="B2" i="12"/>
  <c r="B7" i="12"/>
  <c r="B4" i="12"/>
  <c r="B6" i="12"/>
  <c r="E32" i="5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I2" i="4" l="1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K21" i="4" l="1" a="1"/>
  <c r="K21" i="4" s="1"/>
  <c r="J21" i="4" a="1"/>
  <c r="J21" i="4" s="1"/>
  <c r="L21" i="4" s="1"/>
  <c r="K20" i="4" a="1"/>
  <c r="K20" i="4" s="1"/>
  <c r="J20" i="4" a="1"/>
  <c r="J20" i="4" s="1"/>
  <c r="L20" i="4" s="1"/>
  <c r="K19" i="4" a="1"/>
  <c r="K19" i="4" s="1"/>
  <c r="J19" i="4" a="1"/>
  <c r="J19" i="4" s="1"/>
  <c r="L19" i="4" s="1"/>
  <c r="K18" i="4" a="1"/>
  <c r="K18" i="4" s="1"/>
  <c r="J18" i="4" a="1"/>
  <c r="J18" i="4" s="1"/>
  <c r="L18" i="4" s="1"/>
  <c r="K17" i="4" a="1"/>
  <c r="K17" i="4" s="1"/>
  <c r="J17" i="4" a="1"/>
  <c r="J17" i="4" s="1"/>
  <c r="L17" i="4" s="1"/>
  <c r="K16" i="4" a="1"/>
  <c r="K16" i="4" s="1"/>
  <c r="J16" i="4" a="1"/>
  <c r="J16" i="4" s="1"/>
  <c r="L16" i="4" s="1"/>
  <c r="K15" i="4" a="1"/>
  <c r="K15" i="4" s="1"/>
  <c r="J15" i="4" a="1"/>
  <c r="J15" i="4" s="1"/>
  <c r="L15" i="4" s="1"/>
  <c r="K14" i="4" a="1"/>
  <c r="K14" i="4" s="1"/>
  <c r="J14" i="4" a="1"/>
  <c r="J14" i="4" s="1"/>
  <c r="L14" i="4" s="1"/>
  <c r="K13" i="4" a="1"/>
  <c r="K13" i="4" s="1"/>
  <c r="J13" i="4" a="1"/>
  <c r="J13" i="4" s="1"/>
  <c r="L13" i="4" s="1"/>
  <c r="K12" i="4" a="1"/>
  <c r="K12" i="4" s="1"/>
  <c r="J12" i="4" a="1"/>
  <c r="J12" i="4" s="1"/>
  <c r="L12" i="4" s="1"/>
  <c r="K11" i="4" a="1"/>
  <c r="K11" i="4" s="1"/>
  <c r="J11" i="4" a="1"/>
  <c r="J11" i="4" s="1"/>
  <c r="L11" i="4" s="1"/>
  <c r="K10" i="4" a="1"/>
  <c r="K10" i="4" s="1"/>
  <c r="J10" i="4" a="1"/>
  <c r="J10" i="4" s="1"/>
  <c r="L10" i="4" s="1"/>
  <c r="K9" i="4" a="1"/>
  <c r="K9" i="4" s="1"/>
  <c r="J9" i="4" a="1"/>
  <c r="J9" i="4" s="1"/>
  <c r="L9" i="4" s="1"/>
  <c r="K8" i="4" a="1"/>
  <c r="K8" i="4" s="1"/>
  <c r="J8" i="4" a="1"/>
  <c r="J8" i="4" s="1"/>
  <c r="L8" i="4" s="1"/>
  <c r="K7" i="4" a="1"/>
  <c r="K7" i="4" s="1"/>
  <c r="J7" i="4" a="1"/>
  <c r="J7" i="4" s="1"/>
  <c r="L7" i="4" s="1"/>
  <c r="K6" i="4" a="1"/>
  <c r="K6" i="4" s="1"/>
  <c r="J6" i="4" a="1"/>
  <c r="J6" i="4" s="1"/>
  <c r="L6" i="4" s="1"/>
  <c r="K5" i="4" a="1"/>
  <c r="K5" i="4" s="1"/>
  <c r="J5" i="4" a="1"/>
  <c r="J5" i="4" s="1"/>
  <c r="L5" i="4" s="1"/>
  <c r="K4" i="4" a="1"/>
  <c r="K4" i="4" s="1"/>
  <c r="J4" i="4" a="1"/>
  <c r="J4" i="4" s="1"/>
  <c r="L4" i="4" s="1"/>
  <c r="K3" i="4" a="1"/>
  <c r="K3" i="4" s="1"/>
  <c r="J3" i="4" a="1"/>
  <c r="J3" i="4" s="1"/>
  <c r="L3" i="4" s="1"/>
  <c r="K2" i="4" a="1"/>
  <c r="K2" i="4" s="1"/>
  <c r="J2" i="4" a="1"/>
  <c r="J2" i="4" s="1"/>
  <c r="L2" i="4" s="1"/>
  <c r="B5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<sst xmlns="http://schemas.openxmlformats.org/spreadsheetml/2006/main" count="1517" uniqueCount="524">
  <si>
    <t>How to Use:</t>
  </si>
  <si>
    <t>1) Start on the Pipeline tab. Add your deals; use dropdowns for Stage, State, and Property Type.</t>
  </si>
  <si>
    <t>2) Log offers and contingency info in Offers and Deadlines. Dates auto-feed Key Dates Calendar.</t>
  </si>
  <si>
    <t>3) Enter sale price and splits in Commissions. Agent Net auto-calculates after fees and caps.</t>
  </si>
  <si>
    <t>4) Track spend in Expenses; totals flow to Dashboard.</t>
  </si>
  <si>
    <t>5) Keep Documents statuses updated for compliance. Use Contacts for quick lookup.</t>
  </si>
  <si>
    <t>6) Use Tasks to manage work. Filter by Owner and Due Date.</t>
  </si>
  <si>
    <t>Tips:</t>
  </si>
  <si>
    <t>- Update Stage &amp; Probability weekly to keep projections accurate.</t>
  </si>
  <si>
    <t>- Use Filters (Row 1) on each sheet to slice by city, source, or stage.</t>
  </si>
  <si>
    <t>- Duplicate the file per team or keep one master and filter by Agent.</t>
  </si>
  <si>
    <t>- Protect formulas if sharing broadly.</t>
  </si>
  <si>
    <t>Note: All sample data is illustrative and US-focused (mm/dd/yyyy, USD).</t>
  </si>
  <si>
    <t>Powered by Retyn</t>
  </si>
  <si>
    <t>Ready to scale your real estate prospecting?</t>
  </si>
  <si>
    <t>Visit www.retyn.ai to learn more.</t>
  </si>
  <si>
    <t>Deal ID</t>
  </si>
  <si>
    <t>MLS #</t>
  </si>
  <si>
    <t>Client Name</t>
  </si>
  <si>
    <t>Buyer/Seller</t>
  </si>
  <si>
    <t>Property Address</t>
  </si>
  <si>
    <t>City</t>
  </si>
  <si>
    <t>State</t>
  </si>
  <si>
    <t>ZIP</t>
  </si>
  <si>
    <t>Property Type</t>
  </si>
  <si>
    <t>List/Offer Price</t>
  </si>
  <si>
    <t>Stage</t>
  </si>
  <si>
    <t>Probability %</t>
  </si>
  <si>
    <t>Agent Split %</t>
  </si>
  <si>
    <t>Broker Split %</t>
  </si>
  <si>
    <t>Est. Close Date</t>
  </si>
  <si>
    <t>Source</t>
  </si>
  <si>
    <t>Notes</t>
  </si>
  <si>
    <t>DL1000</t>
  </si>
  <si>
    <t>9974511</t>
  </si>
  <si>
    <t>Ethan Morales</t>
  </si>
  <si>
    <t>Buyer</t>
  </si>
  <si>
    <t>1428 Maplewood Dr, Springfield, IL 62704</t>
  </si>
  <si>
    <t>Springfield</t>
  </si>
  <si>
    <t>IL</t>
  </si>
  <si>
    <t>Single-Family Home</t>
  </si>
  <si>
    <t>Closed Lost</t>
  </si>
  <si>
    <t>MLS</t>
  </si>
  <si>
    <t>Buyer pre-approved, awaiting lender conditions</t>
  </si>
  <si>
    <t>DL1001</t>
  </si>
  <si>
    <t>4335364</t>
  </si>
  <si>
    <t>Sophia Bennett</t>
  </si>
  <si>
    <t>Seller</t>
  </si>
  <si>
    <t>88 Riverview Ln, Charleston, SC 29412</t>
  </si>
  <si>
    <t>Charleston</t>
  </si>
  <si>
    <t>SC</t>
  </si>
  <si>
    <t>Multi-Family Home</t>
  </si>
  <si>
    <t>Sphere</t>
  </si>
  <si>
    <t>Appraisal scheduled for next week</t>
  </si>
  <si>
    <t>DL1002</t>
  </si>
  <si>
    <t>4905091</t>
  </si>
  <si>
    <t>Marcus O’Connor</t>
  </si>
  <si>
    <t>512 Oakcrest Ave, Dallas, TX 75214</t>
  </si>
  <si>
    <t>Dallas</t>
  </si>
  <si>
    <t>TX</t>
  </si>
  <si>
    <t>Flat</t>
  </si>
  <si>
    <t>Showing</t>
  </si>
  <si>
    <t>Zillow</t>
  </si>
  <si>
    <t>Inspection report received, repairs under negotiation</t>
  </si>
  <si>
    <t>DL1003</t>
  </si>
  <si>
    <t>8131347</t>
  </si>
  <si>
    <t>Lily Fernandez</t>
  </si>
  <si>
    <t>930 Willow Brook Rd, Denver, CO 80220</t>
  </si>
  <si>
    <t>Denver</t>
  </si>
  <si>
    <t>CO</t>
  </si>
  <si>
    <t>Condo</t>
  </si>
  <si>
    <t>Under Contract</t>
  </si>
  <si>
    <t>Seller accepted offer, escrow opened</t>
  </si>
  <si>
    <t>DL1004</t>
  </si>
  <si>
    <t>4474327</t>
  </si>
  <si>
    <t>Daniel Kim</t>
  </si>
  <si>
    <t>2605 Pine Haven St, Phoenix, AZ 85016</t>
  </si>
  <si>
    <t>Phoenix</t>
  </si>
  <si>
    <t>AZ</t>
  </si>
  <si>
    <t>Duplex</t>
  </si>
  <si>
    <t>Escrow Opened</t>
  </si>
  <si>
    <t>Referral</t>
  </si>
  <si>
    <t>Loan application submitted, waiting for underwriting</t>
  </si>
  <si>
    <t>DL1005</t>
  </si>
  <si>
    <t>7128988</t>
  </si>
  <si>
    <t>Ava Richardson</t>
  </si>
  <si>
    <t>77 Meadowlark Ct, Columbus, OH 43215</t>
  </si>
  <si>
    <t>Columbus</t>
  </si>
  <si>
    <t>OH</t>
  </si>
  <si>
    <t>Offer Out</t>
  </si>
  <si>
    <t>Title search in progress, no issues so far</t>
  </si>
  <si>
    <t>DL1006</t>
  </si>
  <si>
    <t>5812360</t>
  </si>
  <si>
    <t>Julian Carter</t>
  </si>
  <si>
    <t>1840 Seaside Blvd, Miami, FL 33139</t>
  </si>
  <si>
    <t>Miami</t>
  </si>
  <si>
    <t>FL</t>
  </si>
  <si>
    <t>Triplex</t>
  </si>
  <si>
    <t>New Lead</t>
  </si>
  <si>
    <t>Contingency period ends in 7 days</t>
  </si>
  <si>
    <t>DL1007</t>
  </si>
  <si>
    <t>4461465</t>
  </si>
  <si>
    <t>Mia Thompson</t>
  </si>
  <si>
    <t>625 Birchwood Ter, Madison, WI 53711</t>
  </si>
  <si>
    <t>Madison</t>
  </si>
  <si>
    <t>WI</t>
  </si>
  <si>
    <t>Fourplex</t>
  </si>
  <si>
    <t>Open House</t>
  </si>
  <si>
    <t>Buyer reviewing HOA documents</t>
  </si>
  <si>
    <t>DL1008</t>
  </si>
  <si>
    <t>8467374</t>
  </si>
  <si>
    <t>Gabriel Rossi</t>
  </si>
  <si>
    <t>3912 Golden Gate Pl, San Francisco, CA 94118</t>
  </si>
  <si>
    <t>San Francisco</t>
  </si>
  <si>
    <t>CA</t>
  </si>
  <si>
    <t>Single Family</t>
  </si>
  <si>
    <t>Appraisal Ordered</t>
  </si>
  <si>
    <t>Seller ordered home warranty for buyer</t>
  </si>
  <si>
    <t>DL1009</t>
  </si>
  <si>
    <t>7027818</t>
  </si>
  <si>
    <t>Chloe Wright</t>
  </si>
  <si>
    <t>140 Beacon Hill Rd, Boston, MA 02108</t>
  </si>
  <si>
    <t>Boston</t>
  </si>
  <si>
    <t>MA</t>
  </si>
  <si>
    <t>Qualified</t>
  </si>
  <si>
    <t>Final walk-through scheduled before closing</t>
  </si>
  <si>
    <t>DL1010</t>
  </si>
  <si>
    <t>2225608</t>
  </si>
  <si>
    <t>Samuel Becker</t>
  </si>
  <si>
    <t>210 Red Rock Trl, Salt Lake City, UT 84106</t>
  </si>
  <si>
    <t>Salt Lake City</t>
  </si>
  <si>
    <t>UT</t>
  </si>
  <si>
    <t>Cottage</t>
  </si>
  <si>
    <t>Loan Approved</t>
  </si>
  <si>
    <t>Appraisal came in at contract price</t>
  </si>
  <si>
    <t>DL1011</t>
  </si>
  <si>
    <t>2808358</t>
  </si>
  <si>
    <t>Isabella Cruz</t>
  </si>
  <si>
    <t>4577 Magnolia Pkwy, Atlanta, GA 30309</t>
  </si>
  <si>
    <t>Atlanta</t>
  </si>
  <si>
    <t>GA</t>
  </si>
  <si>
    <t>Bungalow</t>
  </si>
  <si>
    <t>Repair addendum signed by both parties</t>
  </si>
  <si>
    <t>DL1012</t>
  </si>
  <si>
    <t>7931888</t>
  </si>
  <si>
    <t>Oliver Hayes</t>
  </si>
  <si>
    <t>309 Elm Hollow Dr, Nashville, TN 37205</t>
  </si>
  <si>
    <t>Nashville</t>
  </si>
  <si>
    <t>TN</t>
  </si>
  <si>
    <t>Website</t>
  </si>
  <si>
    <t>Lender requested additional financial documents</t>
  </si>
  <si>
    <t>DL1013</t>
  </si>
  <si>
    <t>9739756</t>
  </si>
  <si>
    <t>Harper Sullivan</t>
  </si>
  <si>
    <t>88 Liberty Sq, Philadelphia, PA 19106</t>
  </si>
  <si>
    <t>Philadelphia</t>
  </si>
  <si>
    <t>PA</t>
  </si>
  <si>
    <t>Closing date moved up by one week</t>
  </si>
  <si>
    <t>DL1014</t>
  </si>
  <si>
    <t>2899526</t>
  </si>
  <si>
    <t>Benjamin Novak</t>
  </si>
  <si>
    <t>2745 Sunflower Cir, Austin, TX 78704</t>
  </si>
  <si>
    <t>Austin</t>
  </si>
  <si>
    <t>Closed Won</t>
  </si>
  <si>
    <t>Buyer’s down payment funds verified</t>
  </si>
  <si>
    <t>DL1015</t>
  </si>
  <si>
    <t>7522008</t>
  </si>
  <si>
    <t>Zoe Mitchell</t>
  </si>
  <si>
    <t>510 Crescent Bay Dr, Seattle, WA 98116</t>
  </si>
  <si>
    <t>Seattle</t>
  </si>
  <si>
    <t>WA</t>
  </si>
  <si>
    <t>Seller signed closing disclosure</t>
  </si>
  <si>
    <t>DL1016</t>
  </si>
  <si>
    <t>4715255</t>
  </si>
  <si>
    <t>Adrian Clarke</t>
  </si>
  <si>
    <t>340 Riverstone Ct, Minneapolis, MN 55408</t>
  </si>
  <si>
    <t>Minneapolis</t>
  </si>
  <si>
    <t>MN</t>
  </si>
  <si>
    <t>Clear to close received from lender</t>
  </si>
  <si>
    <t>DL1017</t>
  </si>
  <si>
    <t>7278069</t>
  </si>
  <si>
    <t>Emily Johnson</t>
  </si>
  <si>
    <t>901 Heritage Oaks Ln, Raleigh, NC 27609</t>
  </si>
  <si>
    <t>Raleigh</t>
  </si>
  <si>
    <t>NC</t>
  </si>
  <si>
    <t>Closing scheduled with title company</t>
  </si>
  <si>
    <t>DL1018</t>
  </si>
  <si>
    <t>4275888</t>
  </si>
  <si>
    <t>Lucas Patel</t>
  </si>
  <si>
    <t>1520 Desert Bloom Rd, Las Vegas, NV 89117</t>
  </si>
  <si>
    <t>Las Vegas</t>
  </si>
  <si>
    <t>NV</t>
  </si>
  <si>
    <t>Deed recorded, waiting on confirmation</t>
  </si>
  <si>
    <t>DL1019</t>
  </si>
  <si>
    <t>5242621</t>
  </si>
  <si>
    <t>Natalie Brooks</t>
  </si>
  <si>
    <t>64 Maple Ridge Ave, Portland, OR 97214</t>
  </si>
  <si>
    <t>Portland</t>
  </si>
  <si>
    <t>OR</t>
  </si>
  <si>
    <t>Contingencies Active</t>
  </si>
  <si>
    <t>Deal officially closed, keys delivered</t>
  </si>
  <si>
    <t>Offer Date</t>
  </si>
  <si>
    <t>Offer Price</t>
  </si>
  <si>
    <t>EMD (Earnest Money)</t>
  </si>
  <si>
    <t>Financing</t>
  </si>
  <si>
    <t>Down Payment %</t>
  </si>
  <si>
    <t>Appraisal Contingency</t>
  </si>
  <si>
    <t>Inspection Contingency</t>
  </si>
  <si>
    <t>Loan Contingency</t>
  </si>
  <si>
    <t>Offer Status</t>
  </si>
  <si>
    <t>Cash</t>
  </si>
  <si>
    <t>No</t>
  </si>
  <si>
    <t>Yes</t>
  </si>
  <si>
    <t>Rejected</t>
  </si>
  <si>
    <t>Conventional</t>
  </si>
  <si>
    <t>Withdrawn</t>
  </si>
  <si>
    <t>Owner Financing</t>
  </si>
  <si>
    <t>Accepted</t>
  </si>
  <si>
    <t>FHA</t>
  </si>
  <si>
    <t>VA</t>
  </si>
  <si>
    <t>ARM</t>
  </si>
  <si>
    <t>Countered</t>
  </si>
  <si>
    <t>Submitted</t>
  </si>
  <si>
    <t>Escrow Open Date</t>
  </si>
  <si>
    <t>Inspection Deadline</t>
  </si>
  <si>
    <t>Appraisal Deadline</t>
  </si>
  <si>
    <t>Loan Approval Deadline</t>
  </si>
  <si>
    <t>Contingency Removal Date</t>
  </si>
  <si>
    <t>Close Date</t>
  </si>
  <si>
    <t>Gross Commission Rate %</t>
  </si>
  <si>
    <t>Sale Price</t>
  </si>
  <si>
    <t>Referral %</t>
  </si>
  <si>
    <t>Cap Remaining $</t>
  </si>
  <si>
    <t>Fees $</t>
  </si>
  <si>
    <t>Gross Commission $</t>
  </si>
  <si>
    <t>Referral Deduction $</t>
  </si>
  <si>
    <t>Broker Share $</t>
  </si>
  <si>
    <t>Agent Share $</t>
  </si>
  <si>
    <t>Agent Net After Fees $</t>
  </si>
  <si>
    <t>Commission pending escrow close</t>
  </si>
  <si>
    <t>Complete payment issued</t>
  </si>
  <si>
    <t>Payment delayed due to inspection hold</t>
  </si>
  <si>
    <t>Partial payment issued</t>
  </si>
  <si>
    <t>Escrow extended commission on hold</t>
  </si>
  <si>
    <t>Final payout awaiting loan approval</t>
  </si>
  <si>
    <t>Contingency removal delayed commission</t>
  </si>
  <si>
    <t>Commission split pending partner approval</t>
  </si>
  <si>
    <t>Commission delayed for dispute resolution</t>
  </si>
  <si>
    <t>Early release of partial commission</t>
  </si>
  <si>
    <t>Commission scheduled for next payout cycle</t>
  </si>
  <si>
    <t>Payment processed awaiting confirmation</t>
  </si>
  <si>
    <t>Commission credited but not yet cleared</t>
  </si>
  <si>
    <t>Check issued pending deposit</t>
  </si>
  <si>
    <t>Commission revised due to closing date change</t>
  </si>
  <si>
    <t>Escrow close date postponed payout delayed</t>
  </si>
  <si>
    <t>Commission frozen pending document verification</t>
  </si>
  <si>
    <t>Final agent net pending fee reconciliation</t>
  </si>
  <si>
    <t>Date</t>
  </si>
  <si>
    <t>Category</t>
  </si>
  <si>
    <t>Vendor</t>
  </si>
  <si>
    <t>Amount</t>
  </si>
  <si>
    <t>Paid By</t>
  </si>
  <si>
    <t>Reimbursable?</t>
  </si>
  <si>
    <t>Marketing</t>
  </si>
  <si>
    <t>Vendor 1</t>
  </si>
  <si>
    <t>Broker</t>
  </si>
  <si>
    <t>Reimbursable by client</t>
  </si>
  <si>
    <t>Staging</t>
  </si>
  <si>
    <t>Vendor 5</t>
  </si>
  <si>
    <t>Paid by broker</t>
  </si>
  <si>
    <t>Vendor 2</t>
  </si>
  <si>
    <t>Pending approval</t>
  </si>
  <si>
    <t>Admin</t>
  </si>
  <si>
    <t>Vendor 3</t>
  </si>
  <si>
    <t>Agent</t>
  </si>
  <si>
    <t>Receipt uploaded</t>
  </si>
  <si>
    <t>Gift</t>
  </si>
  <si>
    <t>Travel</t>
  </si>
  <si>
    <t>Vendor 4</t>
  </si>
  <si>
    <t>Paid offline</t>
  </si>
  <si>
    <t>Client</t>
  </si>
  <si>
    <t>Expense split with agent</t>
  </si>
  <si>
    <t>Vendor 7</t>
  </si>
  <si>
    <t>Vendor invoice pending</t>
  </si>
  <si>
    <t>Non-reimbursable</t>
  </si>
  <si>
    <t>Vendor 6</t>
  </si>
  <si>
    <t>Pre-approved by management</t>
  </si>
  <si>
    <t>Reimbursement requested</t>
  </si>
  <si>
    <t>Paid via company card</t>
  </si>
  <si>
    <t>Client to reimburse</t>
  </si>
  <si>
    <t>Covered by referral fee</t>
  </si>
  <si>
    <t>Needs receipt verification</t>
  </si>
  <si>
    <t>Paid out of pocket</t>
  </si>
  <si>
    <t>Broker approved expense</t>
  </si>
  <si>
    <t>Expense disputed</t>
  </si>
  <si>
    <t>Pending final approval</t>
  </si>
  <si>
    <t>Submitted for reimbursement</t>
  </si>
  <si>
    <t>Total</t>
  </si>
  <si>
    <t>Listing Agreement</t>
  </si>
  <si>
    <t>Buyer Rep Agreement</t>
  </si>
  <si>
    <t>Agency Disclosure</t>
  </si>
  <si>
    <t>SPDS / Seller Disclosures</t>
  </si>
  <si>
    <t>Lead Paint Disclosure</t>
  </si>
  <si>
    <t>Offer/Contract</t>
  </si>
  <si>
    <t>Counter Offers</t>
  </si>
  <si>
    <t>Escrow Instructions</t>
  </si>
  <si>
    <t>Closing Statement (CD/HUD-1)</t>
  </si>
  <si>
    <t>Pending</t>
  </si>
  <si>
    <t>Done</t>
  </si>
  <si>
    <t>In Progress</t>
  </si>
  <si>
    <t>Role</t>
  </si>
  <si>
    <t>Name</t>
  </si>
  <si>
    <t>Company</t>
  </si>
  <si>
    <t>Email</t>
  </si>
  <si>
    <t>Phone</t>
  </si>
  <si>
    <t>Attorney</t>
  </si>
  <si>
    <t>Olivia Bennett</t>
  </si>
  <si>
    <t>Law &amp; Order LLP</t>
  </si>
  <si>
    <t>olivia.bennett@example.com</t>
  </si>
  <si>
    <t>(621)-834-8207</t>
  </si>
  <si>
    <t>Title/Escrow Officer</t>
  </si>
  <si>
    <t>Liam Carter</t>
  </si>
  <si>
    <t>Prime Title Services</t>
  </si>
  <si>
    <t>liam.carter@example.com</t>
  </si>
  <si>
    <t>(739)-635-1753</t>
  </si>
  <si>
    <t>Inspector</t>
  </si>
  <si>
    <t>Emma Sullivan</t>
  </si>
  <si>
    <t>Precision Home Inspections</t>
  </si>
  <si>
    <t>emma.sullivan@example.com</t>
  </si>
  <si>
    <t>(952)-970-7646</t>
  </si>
  <si>
    <t>Lender</t>
  </si>
  <si>
    <t>Noah Ramirez</t>
  </si>
  <si>
    <t>First National Bank</t>
  </si>
  <si>
    <t>noah.ramirez@example.com</t>
  </si>
  <si>
    <t>(409)-896-5737</t>
  </si>
  <si>
    <t>Transaction Coordinator</t>
  </si>
  <si>
    <t>Ava Thompson</t>
  </si>
  <si>
    <t>Smooth Close Transactions</t>
  </si>
  <si>
    <t>ava.thompson@example.com</t>
  </si>
  <si>
    <t>(694)-442-4102</t>
  </si>
  <si>
    <t>Mason Patel</t>
  </si>
  <si>
    <t>Evergreen Lending</t>
  </si>
  <si>
    <t>mason.patel@example.com</t>
  </si>
  <si>
    <t>(529)-415-3800</t>
  </si>
  <si>
    <t>Sophia Nguyen</t>
  </si>
  <si>
    <t>Summit Home Loans</t>
  </si>
  <si>
    <t>sophia.nguyen@example.com</t>
  </si>
  <si>
    <t>(501)-812-2950</t>
  </si>
  <si>
    <t>Elijah Brooks</t>
  </si>
  <si>
    <t>SafeGuard Inspections</t>
  </si>
  <si>
    <t>elijah.brooks@example.com</t>
  </si>
  <si>
    <t>(280)-269-2716</t>
  </si>
  <si>
    <t>Isabella Howard</t>
  </si>
  <si>
    <t>TrustPoint Title</t>
  </si>
  <si>
    <t>isabella.howard@example.com</t>
  </si>
  <si>
    <t>(879)-949-1815</t>
  </si>
  <si>
    <t>James Foster</t>
  </si>
  <si>
    <t>Horizon Mortgage</t>
  </si>
  <si>
    <t>james.foster@example.com</t>
  </si>
  <si>
    <t>(962)-839-4531</t>
  </si>
  <si>
    <t>Mia Henderson</t>
  </si>
  <si>
    <t>Closing Experts LLC</t>
  </si>
  <si>
    <t>mia.henderson@example.com</t>
  </si>
  <si>
    <t>(495)-510-2624</t>
  </si>
  <si>
    <t>Appraiser</t>
  </si>
  <si>
    <t>Benjamin Clark</t>
  </si>
  <si>
    <t>Accurate Appraisals</t>
  </si>
  <si>
    <t>benjamin.clark@example.com</t>
  </si>
  <si>
    <t>(622)-321-4379</t>
  </si>
  <si>
    <t>Charlotte Murphy</t>
  </si>
  <si>
    <t>Elite Property Inspections</t>
  </si>
  <si>
    <t>charlotte.murphy@example.com</t>
  </si>
  <si>
    <t>(676)-312-4500</t>
  </si>
  <si>
    <t>Alexander Reed</t>
  </si>
  <si>
    <t>Cornerstone Title Co.</t>
  </si>
  <si>
    <t>alexander.reed@example.com</t>
  </si>
  <si>
    <t>(402)-760-8528</t>
  </si>
  <si>
    <t>Co-Op Agent</t>
  </si>
  <si>
    <t>Amelia Griffin</t>
  </si>
  <si>
    <t>Metro Realty Partners</t>
  </si>
  <si>
    <t>amelia.griffin@example.com</t>
  </si>
  <si>
    <t>(202)-359-9877</t>
  </si>
  <si>
    <t>William Torres</t>
  </si>
  <si>
    <t>Greenwood Properties</t>
  </si>
  <si>
    <t>william.torres@example.com</t>
  </si>
  <si>
    <t>(961)-705-6716</t>
  </si>
  <si>
    <t>Harper Simmons</t>
  </si>
  <si>
    <t>Oakwood Investments</t>
  </si>
  <si>
    <t>harper.simmons@example.com</t>
  </si>
  <si>
    <t>(862)-743-6575</t>
  </si>
  <si>
    <t>Daniel Morales</t>
  </si>
  <si>
    <t>Silverline Holdings</t>
  </si>
  <si>
    <t>daniel.morales@example.com</t>
  </si>
  <si>
    <t>(498)-557-7047</t>
  </si>
  <si>
    <t>Evelyn Price</t>
  </si>
  <si>
    <t>Streamline Closings</t>
  </si>
  <si>
    <t>evelyn.price@example.com</t>
  </si>
  <si>
    <t>(514)-622-2201</t>
  </si>
  <si>
    <t>Michael Hayes</t>
  </si>
  <si>
    <t>BlueSky Realty</t>
  </si>
  <si>
    <t>michael.hayes@example.com</t>
  </si>
  <si>
    <t>(950)-584-9983</t>
  </si>
  <si>
    <t>Task</t>
  </si>
  <si>
    <t>Owner</t>
  </si>
  <si>
    <t>Priority</t>
  </si>
  <si>
    <t>Due Date</t>
  </si>
  <si>
    <t>Status</t>
  </si>
  <si>
    <t>Clear CD</t>
  </si>
  <si>
    <t>TC</t>
  </si>
  <si>
    <t>Low</t>
  </si>
  <si>
    <t>Blocked</t>
  </si>
  <si>
    <t>Awaiting final CD from lender</t>
  </si>
  <si>
    <t>Schedule showing</t>
  </si>
  <si>
    <t>Medium</t>
  </si>
  <si>
    <t>Showing scheduled and completed successfully</t>
  </si>
  <si>
    <t>Request loan status</t>
  </si>
  <si>
    <t>High</t>
  </si>
  <si>
    <t>Loan status confirmed with lender</t>
  </si>
  <si>
    <t>Schedule inspection</t>
  </si>
  <si>
    <t>Inspection delayed due to vendor availability</t>
  </si>
  <si>
    <t>Order title commitment</t>
  </si>
  <si>
    <t>Not Started</t>
  </si>
  <si>
    <t>Title commitment not yet ordered</t>
  </si>
  <si>
    <t>Negotiate repairs</t>
  </si>
  <si>
    <t>Repairs negotiated and agreed upon with seller</t>
  </si>
  <si>
    <t>Schedule signing</t>
  </si>
  <si>
    <t>Signing not yet scheduled with client</t>
  </si>
  <si>
    <t>Showing completed and feedback received</t>
  </si>
  <si>
    <t>Order photos</t>
  </si>
  <si>
    <t>Photos ordered and listing updated</t>
  </si>
  <si>
    <t>Deliver keys</t>
  </si>
  <si>
    <t>Keys ready, waiting for final confirmation</t>
  </si>
  <si>
    <t>Assistant</t>
  </si>
  <si>
    <t>Loan status request pending client response</t>
  </si>
  <si>
    <t>Title order pending broker action</t>
  </si>
  <si>
    <t>CD review blocked, awaiting lender response</t>
  </si>
  <si>
    <t>CD cleared and shared with all parties</t>
  </si>
  <si>
    <t>Draft listing agreement</t>
  </si>
  <si>
    <t>Draft agreement prepared and signed off</t>
  </si>
  <si>
    <t>CD prep pending assistant follow-up</t>
  </si>
  <si>
    <t>CD clearance pending agent review</t>
  </si>
  <si>
    <t>Loan status update received and confirmed</t>
  </si>
  <si>
    <t>Loan status update in progress with lender</t>
  </si>
  <si>
    <t>Draft agreement blocked, missing details</t>
  </si>
  <si>
    <t>Confirm appraisal</t>
  </si>
  <si>
    <t>Appraisal confirmation delayed by lender</t>
  </si>
  <si>
    <t>Appraisal not yet scheduled by agent</t>
  </si>
  <si>
    <t>Photos not yet ordered, awaiting approval</t>
  </si>
  <si>
    <t>CD blocked due to missing lender docs</t>
  </si>
  <si>
    <t>Appraisal confirmation pending scheduling</t>
  </si>
  <si>
    <t>Appraisal blocked, lender documents missing</t>
  </si>
  <si>
    <t>Appraisal completed and confirmed</t>
  </si>
  <si>
    <t>Appraisal not yet scheduled, pending assistant</t>
  </si>
  <si>
    <t>CD cleared successfully and filed</t>
  </si>
  <si>
    <t>Inspection blocked, vendor unavailable</t>
  </si>
  <si>
    <t>Title order in progress with agent</t>
  </si>
  <si>
    <t>Signing blocked due to missing docs</t>
  </si>
  <si>
    <t>Send intro email</t>
  </si>
  <si>
    <t>Intro email blocked, missing client details</t>
  </si>
  <si>
    <t>CD blocked, awaiting broker confirmation</t>
  </si>
  <si>
    <t>Showing completed and confirmed with client</t>
  </si>
  <si>
    <t>Inspection not yet scheduled</t>
  </si>
  <si>
    <t>Intro email not yet drafted</t>
  </si>
  <si>
    <t>Repair negotiation blocked by seller delay</t>
  </si>
  <si>
    <t>Draft agreement blocked by missing approvals</t>
  </si>
  <si>
    <t>CD clearance pending broker review</t>
  </si>
  <si>
    <t>Budget ($)</t>
  </si>
  <si>
    <t>Pre-Approved?</t>
  </si>
  <si>
    <t>Beds</t>
  </si>
  <si>
    <t>Baths</t>
  </si>
  <si>
    <t>Preferred Cities</t>
  </si>
  <si>
    <t>Timeline</t>
  </si>
  <si>
    <t>&gt;90 days</t>
  </si>
  <si>
    <t>Looking for larger home; long timeline allows flexibility</t>
  </si>
  <si>
    <t>60-90 days</t>
  </si>
  <si>
    <t>Needs pre-approval before starting serious search</t>
  </si>
  <si>
    <t>Large home requirement; financing still to be arranged</t>
  </si>
  <si>
    <t>Pre-approved; timeline allows for thorough search</t>
  </si>
  <si>
    <t>&lt;30 days</t>
  </si>
  <si>
    <t>Urgent purchase; financing needs to be finalized quickly</t>
  </si>
  <si>
    <t>Pre-approved and flexible timeline; strong candidate</t>
  </si>
  <si>
    <t>Orlando</t>
  </si>
  <si>
    <t>High budget; long timeline, may consider luxury options</t>
  </si>
  <si>
    <t>30-60 days</t>
  </si>
  <si>
    <t>Short timeline; recommend quick financing approval</t>
  </si>
  <si>
    <t>Pre-approved; mid-range budget, focus on Atlanta options</t>
  </si>
  <si>
    <t>Ethan Walker</t>
  </si>
  <si>
    <t>Pre-approved and short timeline; ready for active search</t>
  </si>
  <si>
    <t>Chloe Martinez</t>
  </si>
  <si>
    <t>Large budget; financing pending, Boston market is competitive</t>
  </si>
  <si>
    <t>Lucas Johnson</t>
  </si>
  <si>
    <t>Lower budget for Miami; financing needed, timeline moderate</t>
  </si>
  <si>
    <t>Target List Price</t>
  </si>
  <si>
    <t>Motivation</t>
  </si>
  <si>
    <t>Multi-Family</t>
  </si>
  <si>
    <t>Upsizing</t>
  </si>
  <si>
    <t>property suitable for larger family; moderate timeline</t>
  </si>
  <si>
    <t>Townhouse</t>
  </si>
  <si>
    <t>townhouse market is competitive; prep for 60-90 day listing</t>
  </si>
  <si>
    <t>Land</t>
  </si>
  <si>
    <t>land sale may require zoning confirmation; timeline is 30-60 days</t>
  </si>
  <si>
    <t>Commercial</t>
  </si>
  <si>
    <t>Downsizing</t>
  </si>
  <si>
    <t>commercial property may need tenant coordination; 30-60 day timeline</t>
  </si>
  <si>
    <t>land property; prep urgent marketing materials</t>
  </si>
  <si>
    <t>multi-family; longer timeline allows flexibility</t>
  </si>
  <si>
    <t>Investment</t>
  </si>
  <si>
    <t>single family; ready for immediate listing and showings</t>
  </si>
  <si>
    <t>condo; moderate timeline; ensure HOA approvals are ready</t>
  </si>
  <si>
    <t>townhouse; 30-60 day timeline; highlight low maintenance features</t>
  </si>
  <si>
    <t>commercial property; urgent listing due to &lt;30 day timeline</t>
  </si>
  <si>
    <t>commercial; 30-60 day timeline; focus on ROI highlights</t>
  </si>
  <si>
    <t>Aria Bennett</t>
  </si>
  <si>
    <t>condo; urgent listing and staging needed for quick sale</t>
  </si>
  <si>
    <t>Event</t>
  </si>
  <si>
    <t>Escrow Open</t>
  </si>
  <si>
    <t>Contingency Removal</t>
  </si>
  <si>
    <t>Real Estate Transaction Management Dashboard</t>
  </si>
  <si>
    <t>Open Deals</t>
  </si>
  <si>
    <t>Deals Under Contract</t>
  </si>
  <si>
    <t>Volume (Weighted) $</t>
  </si>
  <si>
    <t>Projected Commission (Agent Net) $</t>
  </si>
  <si>
    <t>Expenses (Last 30 days) $</t>
  </si>
  <si>
    <t>Avg Days to Close (Est.)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</si>
</sst>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\$#,##0"/>
    <numFmt numFmtId="165" formatCode="mm/dd/yyyy"/>
    <numFmt numFmtId="166" formatCode="&quot;$&quot;#,##0"/>
    <numFmt numFmtId="167" formatCode="&quot;$&quot;#,##0.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0"/>
      <name val="Calibri"/>
      <scheme val="minor"/>
    </font>
    <font>
      <u/>
      <sz val="11"/>
      <color theme="10"/>
      <name val="Calibri"/>
      <family val="2"/>
      <scheme val="minor"/>
    </font>
    <font>
      <sz val="18"/>
      <color rgb="FFFFFFFF"/>
      <name val="Calibri"/>
      <scheme val="minor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4F7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53D64"/>
        <bgColor indexed="64"/>
      </patternFill>
    </fill>
    <fill>
      <patternFill patternType="solid">
        <fgColor rgb="FFF2F2F2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theme="0" tint="-0.14999847407452621"/>
      </bottom>
      <diagonal/>
    </border>
    <border>
      <left/>
      <right style="thin">
        <color rgb="FF000000"/>
      </right>
      <top style="thin">
        <color theme="0" tint="-0.14999847407452621"/>
      </top>
      <bottom style="thin">
        <color theme="0" tint="-0.249977111117893"/>
      </bottom>
      <diagonal/>
    </border>
    <border>
      <left/>
      <right style="thin">
        <color rgb="FF000000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rgb="FF000000"/>
      </right>
      <top style="thin">
        <color theme="0" tint="-0.14999847407452621"/>
      </top>
      <bottom/>
      <diagonal/>
    </border>
    <border>
      <left style="thin">
        <color rgb="FF000000"/>
      </left>
      <right style="thin">
        <color rgb="FF000000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rgb="FF000000"/>
      </right>
      <top style="thin">
        <color theme="0" tint="-0.1499984740745262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/>
      </left>
      <right style="thin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/>
      </left>
      <right/>
      <top/>
      <bottom style="thin">
        <color theme="0" tint="-0.249977111117893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/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theme="0" tint="-0.249977111117893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theme="0" tint="-0.249977111117893"/>
      </bottom>
      <diagonal/>
    </border>
    <border>
      <left style="thin">
        <color rgb="FF000000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000000"/>
      </left>
      <right/>
      <top style="thin">
        <color theme="0" tint="-0.249977111117893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rgb="FF000000"/>
      </bottom>
      <diagonal/>
    </border>
    <border>
      <left/>
      <right style="thin">
        <color rgb="FF000000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000000"/>
      </right>
      <top style="thin">
        <color theme="0" tint="-0.249977111117893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2" fillId="2" borderId="1" xfId="0" applyFont="1" applyFill="1" applyBorder="1"/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3" fillId="3" borderId="31" xfId="0" applyFont="1" applyFill="1" applyBorder="1" applyAlignment="1">
      <alignment horizontal="center" vertical="top"/>
    </xf>
    <xf numFmtId="0" fontId="3" fillId="3" borderId="30" xfId="0" applyFont="1" applyFill="1" applyBorder="1" applyAlignment="1">
      <alignment horizontal="center" vertical="top"/>
    </xf>
    <xf numFmtId="0" fontId="3" fillId="3" borderId="32" xfId="0" applyFont="1" applyFill="1" applyBorder="1" applyAlignment="1">
      <alignment horizontal="center" vertical="top"/>
    </xf>
    <xf numFmtId="0" fontId="3" fillId="3" borderId="22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4" borderId="14" xfId="0" applyFill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166" fontId="0" fillId="4" borderId="12" xfId="0" applyNumberFormat="1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165" fontId="0" fillId="4" borderId="12" xfId="0" applyNumberFormat="1" applyFill="1" applyBorder="1" applyAlignment="1">
      <alignment horizontal="left" vertical="center"/>
    </xf>
    <xf numFmtId="0" fontId="0" fillId="4" borderId="10" xfId="0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15" xfId="0" applyFill="1" applyBorder="1" applyAlignment="1">
      <alignment vertical="center"/>
    </xf>
    <xf numFmtId="166" fontId="0" fillId="4" borderId="5" xfId="0" applyNumberFormat="1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165" fontId="0" fillId="4" borderId="5" xfId="0" applyNumberFormat="1" applyFill="1" applyBorder="1" applyAlignment="1">
      <alignment horizontal="left" vertical="center"/>
    </xf>
    <xf numFmtId="0" fontId="0" fillId="4" borderId="16" xfId="0" applyFill="1" applyBorder="1" applyAlignment="1">
      <alignment horizontal="left" vertical="center"/>
    </xf>
    <xf numFmtId="165" fontId="0" fillId="4" borderId="20" xfId="0" applyNumberFormat="1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166" fontId="0" fillId="4" borderId="20" xfId="0" applyNumberFormat="1" applyFill="1" applyBorder="1" applyAlignment="1">
      <alignment horizontal="left" vertical="center"/>
    </xf>
    <xf numFmtId="0" fontId="0" fillId="4" borderId="20" xfId="0" applyFill="1" applyBorder="1" applyAlignment="1">
      <alignment horizontal="left" vertical="center"/>
    </xf>
    <xf numFmtId="0" fontId="0" fillId="4" borderId="24" xfId="0" applyFill="1" applyBorder="1" applyAlignment="1">
      <alignment horizontal="left" vertical="center"/>
    </xf>
    <xf numFmtId="165" fontId="0" fillId="4" borderId="25" xfId="0" applyNumberFormat="1" applyFill="1" applyBorder="1" applyAlignment="1">
      <alignment horizontal="left" vertical="center"/>
    </xf>
    <xf numFmtId="0" fontId="0" fillId="4" borderId="26" xfId="0" applyFill="1" applyBorder="1" applyAlignment="1">
      <alignment horizontal="left" vertical="center"/>
    </xf>
    <xf numFmtId="166" fontId="0" fillId="4" borderId="25" xfId="0" applyNumberFormat="1" applyFill="1" applyBorder="1" applyAlignment="1">
      <alignment horizontal="left" vertical="center"/>
    </xf>
    <xf numFmtId="0" fontId="0" fillId="4" borderId="25" xfId="0" applyFill="1" applyBorder="1" applyAlignment="1">
      <alignment horizontal="left" vertical="center"/>
    </xf>
    <xf numFmtId="0" fontId="0" fillId="4" borderId="27" xfId="0" applyFill="1" applyBorder="1" applyAlignment="1">
      <alignment horizontal="left" vertical="center"/>
    </xf>
    <xf numFmtId="165" fontId="0" fillId="4" borderId="28" xfId="0" applyNumberFormat="1" applyFill="1" applyBorder="1" applyAlignment="1">
      <alignment horizontal="left" vertical="center"/>
    </xf>
    <xf numFmtId="0" fontId="0" fillId="4" borderId="29" xfId="0" applyFill="1" applyBorder="1" applyAlignment="1">
      <alignment horizontal="left" vertical="center"/>
    </xf>
    <xf numFmtId="166" fontId="0" fillId="4" borderId="28" xfId="0" applyNumberFormat="1" applyFill="1" applyBorder="1" applyAlignment="1">
      <alignment horizontal="left" vertical="center"/>
    </xf>
    <xf numFmtId="0" fontId="0" fillId="4" borderId="28" xfId="0" applyFill="1" applyBorder="1" applyAlignment="1">
      <alignment horizontal="left" vertical="center"/>
    </xf>
    <xf numFmtId="0" fontId="0" fillId="4" borderId="17" xfId="0" applyFill="1" applyBorder="1" applyAlignment="1">
      <alignment horizontal="left" vertical="center"/>
    </xf>
    <xf numFmtId="165" fontId="0" fillId="4" borderId="21" xfId="0" applyNumberFormat="1" applyFill="1" applyBorder="1" applyAlignment="1">
      <alignment horizontal="left" vertical="center"/>
    </xf>
    <xf numFmtId="0" fontId="0" fillId="4" borderId="18" xfId="0" applyFill="1" applyBorder="1" applyAlignment="1">
      <alignment horizontal="left" vertical="center"/>
    </xf>
    <xf numFmtId="166" fontId="0" fillId="4" borderId="21" xfId="0" applyNumberFormat="1" applyFill="1" applyBorder="1" applyAlignment="1">
      <alignment horizontal="left" vertical="center"/>
    </xf>
    <xf numFmtId="0" fontId="0" fillId="4" borderId="21" xfId="0" applyFill="1" applyBorder="1" applyAlignment="1">
      <alignment horizontal="left" vertical="center"/>
    </xf>
    <xf numFmtId="0" fontId="0" fillId="4" borderId="3" xfId="0" applyFill="1" applyBorder="1" applyAlignment="1">
      <alignment horizontal="left"/>
    </xf>
    <xf numFmtId="165" fontId="0" fillId="4" borderId="3" xfId="0" applyNumberFormat="1" applyFill="1" applyBorder="1" applyAlignment="1">
      <alignment horizontal="left"/>
    </xf>
    <xf numFmtId="165" fontId="0" fillId="4" borderId="6" xfId="0" applyNumberFormat="1" applyFill="1" applyBorder="1" applyAlignment="1">
      <alignment horizontal="left"/>
    </xf>
    <xf numFmtId="165" fontId="0" fillId="4" borderId="4" xfId="0" applyNumberFormat="1" applyFill="1" applyBorder="1" applyAlignment="1">
      <alignment horizontal="left"/>
    </xf>
    <xf numFmtId="0" fontId="0" fillId="4" borderId="33" xfId="0" applyFill="1" applyBorder="1" applyAlignment="1">
      <alignment horizontal="left"/>
    </xf>
    <xf numFmtId="165" fontId="0" fillId="4" borderId="33" xfId="0" applyNumberFormat="1" applyFill="1" applyBorder="1" applyAlignment="1">
      <alignment horizontal="left"/>
    </xf>
    <xf numFmtId="165" fontId="0" fillId="4" borderId="34" xfId="0" applyNumberFormat="1" applyFill="1" applyBorder="1" applyAlignment="1">
      <alignment horizontal="left"/>
    </xf>
    <xf numFmtId="165" fontId="0" fillId="4" borderId="29" xfId="0" applyNumberFormat="1" applyFill="1" applyBorder="1" applyAlignment="1">
      <alignment horizontal="left"/>
    </xf>
    <xf numFmtId="14" fontId="0" fillId="4" borderId="33" xfId="0" applyNumberFormat="1" applyFill="1" applyBorder="1" applyAlignment="1">
      <alignment horizontal="left"/>
    </xf>
    <xf numFmtId="0" fontId="0" fillId="0" borderId="35" xfId="0" applyBorder="1"/>
    <xf numFmtId="0" fontId="0" fillId="0" borderId="36" xfId="0" applyBorder="1"/>
    <xf numFmtId="0" fontId="0" fillId="0" borderId="6" xfId="0" applyBorder="1"/>
    <xf numFmtId="0" fontId="0" fillId="0" borderId="0" xfId="0" applyAlignment="1">
      <alignment vertical="center" wrapText="1"/>
    </xf>
    <xf numFmtId="0" fontId="3" fillId="3" borderId="41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5" fontId="0" fillId="0" borderId="3" xfId="0" applyNumberForma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64" fontId="0" fillId="0" borderId="4" xfId="0" applyNumberForma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3" fillId="3" borderId="46" xfId="0" applyFont="1" applyFill="1" applyBorder="1" applyAlignment="1">
      <alignment horizontal="left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0" fillId="0" borderId="37" xfId="0" applyBorder="1"/>
    <xf numFmtId="0" fontId="0" fillId="0" borderId="4" xfId="0" applyBorder="1"/>
    <xf numFmtId="0" fontId="0" fillId="0" borderId="5" xfId="0" applyBorder="1"/>
    <xf numFmtId="0" fontId="2" fillId="2" borderId="47" xfId="0" applyFont="1" applyFill="1" applyBorder="1"/>
    <xf numFmtId="0" fontId="3" fillId="3" borderId="41" xfId="0" applyFont="1" applyFill="1" applyBorder="1" applyAlignment="1">
      <alignment horizontal="center" vertical="top"/>
    </xf>
    <xf numFmtId="0" fontId="3" fillId="3" borderId="42" xfId="0" applyFont="1" applyFill="1" applyBorder="1" applyAlignment="1">
      <alignment horizontal="center" vertical="top"/>
    </xf>
    <xf numFmtId="0" fontId="0" fillId="4" borderId="48" xfId="0" applyFill="1" applyBorder="1" applyAlignment="1">
      <alignment horizontal="left"/>
    </xf>
    <xf numFmtId="0" fontId="0" fillId="4" borderId="49" xfId="0" applyFill="1" applyBorder="1" applyAlignment="1">
      <alignment horizontal="left"/>
    </xf>
    <xf numFmtId="0" fontId="0" fillId="4" borderId="50" xfId="0" applyFill="1" applyBorder="1" applyAlignment="1">
      <alignment horizontal="left"/>
    </xf>
    <xf numFmtId="166" fontId="0" fillId="4" borderId="48" xfId="0" applyNumberFormat="1" applyFill="1" applyBorder="1" applyAlignment="1">
      <alignment horizontal="left"/>
    </xf>
    <xf numFmtId="166" fontId="0" fillId="4" borderId="49" xfId="0" applyNumberFormat="1" applyFill="1" applyBorder="1" applyAlignment="1">
      <alignment horizontal="left"/>
    </xf>
    <xf numFmtId="166" fontId="0" fillId="4" borderId="50" xfId="0" applyNumberFormat="1" applyFill="1" applyBorder="1" applyAlignment="1">
      <alignment horizontal="left"/>
    </xf>
    <xf numFmtId="164" fontId="0" fillId="4" borderId="48" xfId="0" applyNumberFormat="1" applyFill="1" applyBorder="1" applyAlignment="1">
      <alignment horizontal="left"/>
    </xf>
    <xf numFmtId="164" fontId="0" fillId="4" borderId="49" xfId="0" applyNumberFormat="1" applyFill="1" applyBorder="1" applyAlignment="1">
      <alignment horizontal="left"/>
    </xf>
    <xf numFmtId="164" fontId="0" fillId="4" borderId="50" xfId="0" applyNumberFormat="1" applyFill="1" applyBorder="1" applyAlignment="1">
      <alignment horizontal="left"/>
    </xf>
    <xf numFmtId="0" fontId="0" fillId="4" borderId="48" xfId="0" applyFill="1" applyBorder="1"/>
    <xf numFmtId="0" fontId="0" fillId="4" borderId="49" xfId="0" applyFill="1" applyBorder="1"/>
    <xf numFmtId="0" fontId="0" fillId="4" borderId="50" xfId="0" applyFill="1" applyBorder="1"/>
    <xf numFmtId="0" fontId="0" fillId="4" borderId="54" xfId="0" applyFill="1" applyBorder="1" applyAlignment="1">
      <alignment horizontal="left"/>
    </xf>
    <xf numFmtId="0" fontId="0" fillId="4" borderId="26" xfId="0" applyFill="1" applyBorder="1" applyAlignment="1">
      <alignment horizontal="left"/>
    </xf>
    <xf numFmtId="0" fontId="0" fillId="4" borderId="55" xfId="0" applyFill="1" applyBorder="1" applyAlignment="1">
      <alignment horizontal="left"/>
    </xf>
    <xf numFmtId="166" fontId="0" fillId="4" borderId="29" xfId="0" applyNumberFormat="1" applyFill="1" applyBorder="1" applyAlignment="1">
      <alignment horizontal="left"/>
    </xf>
    <xf numFmtId="166" fontId="0" fillId="4" borderId="26" xfId="0" applyNumberFormat="1" applyFill="1" applyBorder="1" applyAlignment="1">
      <alignment horizontal="left"/>
    </xf>
    <xf numFmtId="166" fontId="0" fillId="4" borderId="55" xfId="0" applyNumberFormat="1" applyFill="1" applyBorder="1" applyAlignment="1">
      <alignment horizontal="left"/>
    </xf>
    <xf numFmtId="164" fontId="0" fillId="4" borderId="29" xfId="0" applyNumberFormat="1" applyFill="1" applyBorder="1" applyAlignment="1">
      <alignment horizontal="left"/>
    </xf>
    <xf numFmtId="164" fontId="0" fillId="4" borderId="26" xfId="0" applyNumberFormat="1" applyFill="1" applyBorder="1" applyAlignment="1">
      <alignment horizontal="left"/>
    </xf>
    <xf numFmtId="164" fontId="0" fillId="4" borderId="55" xfId="0" applyNumberFormat="1" applyFill="1" applyBorder="1" applyAlignment="1">
      <alignment horizontal="left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3" fillId="3" borderId="40" xfId="0" applyFont="1" applyFill="1" applyBorder="1" applyAlignment="1">
      <alignment horizontal="center" vertical="center" wrapText="1"/>
    </xf>
    <xf numFmtId="165" fontId="0" fillId="4" borderId="48" xfId="0" applyNumberFormat="1" applyFill="1" applyBorder="1" applyAlignment="1">
      <alignment horizontal="left" vertical="center"/>
    </xf>
    <xf numFmtId="165" fontId="0" fillId="4" borderId="49" xfId="0" applyNumberFormat="1" applyFill="1" applyBorder="1" applyAlignment="1">
      <alignment horizontal="left" vertical="center"/>
    </xf>
    <xf numFmtId="165" fontId="0" fillId="4" borderId="50" xfId="0" applyNumberFormat="1" applyFill="1" applyBorder="1" applyAlignment="1">
      <alignment horizontal="left" vertical="center"/>
    </xf>
    <xf numFmtId="0" fontId="0" fillId="4" borderId="48" xfId="0" applyFill="1" applyBorder="1" applyAlignment="1">
      <alignment horizontal="left" vertical="center"/>
    </xf>
    <xf numFmtId="0" fontId="0" fillId="4" borderId="49" xfId="0" applyFill="1" applyBorder="1" applyAlignment="1">
      <alignment horizontal="left" vertical="center"/>
    </xf>
    <xf numFmtId="0" fontId="0" fillId="4" borderId="50" xfId="0" applyFill="1" applyBorder="1" applyAlignment="1">
      <alignment horizontal="left" vertical="center"/>
    </xf>
    <xf numFmtId="164" fontId="0" fillId="4" borderId="48" xfId="0" applyNumberFormat="1" applyFill="1" applyBorder="1" applyAlignment="1">
      <alignment horizontal="left" vertical="center"/>
    </xf>
    <xf numFmtId="164" fontId="0" fillId="4" borderId="49" xfId="0" applyNumberFormat="1" applyFill="1" applyBorder="1" applyAlignment="1">
      <alignment horizontal="left" vertical="center"/>
    </xf>
    <xf numFmtId="164" fontId="0" fillId="4" borderId="50" xfId="0" applyNumberFormat="1" applyFill="1" applyBorder="1" applyAlignment="1">
      <alignment horizontal="left" vertical="center"/>
    </xf>
    <xf numFmtId="0" fontId="0" fillId="4" borderId="55" xfId="0" applyFill="1" applyBorder="1" applyAlignment="1">
      <alignment horizontal="left" vertical="center"/>
    </xf>
    <xf numFmtId="0" fontId="0" fillId="4" borderId="56" xfId="0" applyFill="1" applyBorder="1" applyAlignment="1">
      <alignment horizontal="left" vertical="center"/>
    </xf>
    <xf numFmtId="0" fontId="0" fillId="4" borderId="57" xfId="0" applyFill="1" applyBorder="1" applyAlignment="1">
      <alignment horizontal="left" vertical="center"/>
    </xf>
    <xf numFmtId="0" fontId="3" fillId="3" borderId="38" xfId="0" applyFont="1" applyFill="1" applyBorder="1" applyAlignment="1">
      <alignment horizontal="center" vertical="top"/>
    </xf>
    <xf numFmtId="0" fontId="3" fillId="3" borderId="39" xfId="0" applyFont="1" applyFill="1" applyBorder="1" applyAlignment="1">
      <alignment horizontal="center" vertical="top"/>
    </xf>
    <xf numFmtId="0" fontId="3" fillId="3" borderId="40" xfId="0" applyFont="1" applyFill="1" applyBorder="1" applyAlignment="1">
      <alignment horizontal="center" vertical="top"/>
    </xf>
    <xf numFmtId="0" fontId="0" fillId="0" borderId="49" xfId="0" applyBorder="1"/>
    <xf numFmtId="0" fontId="0" fillId="0" borderId="50" xfId="0" applyBorder="1"/>
    <xf numFmtId="0" fontId="0" fillId="4" borderId="26" xfId="0" applyFill="1" applyBorder="1"/>
    <xf numFmtId="0" fontId="0" fillId="4" borderId="56" xfId="0" applyFill="1" applyBorder="1"/>
    <xf numFmtId="0" fontId="0" fillId="4" borderId="55" xfId="0" applyFill="1" applyBorder="1"/>
    <xf numFmtId="0" fontId="0" fillId="4" borderId="57" xfId="0" applyFill="1" applyBorder="1"/>
    <xf numFmtId="0" fontId="0" fillId="4" borderId="51" xfId="0" applyFill="1" applyBorder="1" applyAlignment="1">
      <alignment horizontal="left" vertical="center"/>
    </xf>
    <xf numFmtId="0" fontId="0" fillId="4" borderId="52" xfId="0" applyFill="1" applyBorder="1" applyAlignment="1">
      <alignment horizontal="left" vertical="center"/>
    </xf>
    <xf numFmtId="0" fontId="0" fillId="4" borderId="53" xfId="0" applyFill="1" applyBorder="1" applyAlignment="1">
      <alignment horizontal="left" vertical="center"/>
    </xf>
    <xf numFmtId="0" fontId="3" fillId="3" borderId="45" xfId="0" applyFont="1" applyFill="1" applyBorder="1" applyAlignment="1">
      <alignment horizontal="center" vertical="top"/>
    </xf>
    <xf numFmtId="0" fontId="0" fillId="4" borderId="34" xfId="0" applyFill="1" applyBorder="1" applyAlignment="1">
      <alignment horizontal="left" vertical="center"/>
    </xf>
    <xf numFmtId="166" fontId="0" fillId="4" borderId="29" xfId="0" applyNumberFormat="1" applyFill="1" applyBorder="1" applyAlignment="1">
      <alignment horizontal="left" vertical="center"/>
    </xf>
    <xf numFmtId="166" fontId="0" fillId="4" borderId="26" xfId="0" applyNumberFormat="1" applyFill="1" applyBorder="1" applyAlignment="1">
      <alignment horizontal="left" vertical="center"/>
    </xf>
    <xf numFmtId="166" fontId="0" fillId="4" borderId="55" xfId="0" applyNumberFormat="1" applyFill="1" applyBorder="1" applyAlignment="1">
      <alignment horizontal="left" vertical="center"/>
    </xf>
    <xf numFmtId="0" fontId="0" fillId="4" borderId="59" xfId="0" applyFill="1" applyBorder="1"/>
    <xf numFmtId="0" fontId="3" fillId="3" borderId="35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3" fillId="3" borderId="58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3" borderId="4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45" xfId="0" applyFont="1" applyFill="1" applyBorder="1" applyAlignment="1">
      <alignment horizontal="center" vertical="center"/>
    </xf>
    <xf numFmtId="166" fontId="0" fillId="4" borderId="34" xfId="0" applyNumberFormat="1" applyFill="1" applyBorder="1" applyAlignment="1">
      <alignment horizontal="left" vertical="center"/>
    </xf>
    <xf numFmtId="166" fontId="0" fillId="4" borderId="49" xfId="0" applyNumberFormat="1" applyFill="1" applyBorder="1" applyAlignment="1">
      <alignment horizontal="left" vertical="center"/>
    </xf>
    <xf numFmtId="166" fontId="0" fillId="4" borderId="50" xfId="0" applyNumberFormat="1" applyFill="1" applyBorder="1" applyAlignment="1">
      <alignment horizontal="left" vertical="center"/>
    </xf>
    <xf numFmtId="0" fontId="0" fillId="4" borderId="59" xfId="0" applyFill="1" applyBorder="1" applyAlignment="1">
      <alignment horizontal="left" vertical="center"/>
    </xf>
    <xf numFmtId="0" fontId="3" fillId="3" borderId="43" xfId="0" applyFont="1" applyFill="1" applyBorder="1" applyAlignment="1">
      <alignment horizontal="center" vertical="center"/>
    </xf>
    <xf numFmtId="0" fontId="0" fillId="0" borderId="59" xfId="0" applyBorder="1" applyAlignment="1">
      <alignment horizontal="left"/>
    </xf>
    <xf numFmtId="0" fontId="0" fillId="0" borderId="56" xfId="0" applyBorder="1" applyAlignment="1">
      <alignment horizontal="left"/>
    </xf>
    <xf numFmtId="0" fontId="0" fillId="0" borderId="57" xfId="0" applyBorder="1" applyAlignment="1">
      <alignment horizontal="left"/>
    </xf>
    <xf numFmtId="0" fontId="0" fillId="0" borderId="34" xfId="0" applyBorder="1"/>
    <xf numFmtId="167" fontId="0" fillId="0" borderId="56" xfId="0" applyNumberFormat="1" applyBorder="1" applyAlignment="1">
      <alignment horizontal="left"/>
    </xf>
    <xf numFmtId="166" fontId="0" fillId="0" borderId="56" xfId="0" applyNumberFormat="1" applyBorder="1" applyAlignment="1">
      <alignment horizontal="left"/>
    </xf>
    <xf numFmtId="0" fontId="0" fillId="4" borderId="34" xfId="0" applyFill="1" applyBorder="1" applyAlignment="1">
      <alignment horizontal="left"/>
    </xf>
    <xf numFmtId="0" fontId="0" fillId="4" borderId="59" xfId="0" applyFill="1" applyBorder="1" applyAlignment="1">
      <alignment horizontal="left"/>
    </xf>
    <xf numFmtId="165" fontId="0" fillId="4" borderId="52" xfId="0" applyNumberFormat="1" applyFill="1" applyBorder="1" applyAlignment="1">
      <alignment horizontal="left"/>
    </xf>
    <xf numFmtId="0" fontId="0" fillId="4" borderId="56" xfId="0" applyFill="1" applyBorder="1" applyAlignment="1">
      <alignment horizontal="left"/>
    </xf>
    <xf numFmtId="165" fontId="0" fillId="4" borderId="53" xfId="0" applyNumberFormat="1" applyFill="1" applyBorder="1" applyAlignment="1">
      <alignment horizontal="left"/>
    </xf>
    <xf numFmtId="0" fontId="0" fillId="4" borderId="57" xfId="0" applyFill="1" applyBorder="1" applyAlignment="1">
      <alignment horizontal="left"/>
    </xf>
    <xf numFmtId="0" fontId="5" fillId="3" borderId="0" xfId="0" applyFont="1" applyFill="1"/>
    <xf numFmtId="0" fontId="7" fillId="5" borderId="60" xfId="0" applyFont="1" applyFill="1" applyBorder="1" applyAlignment="1">
      <alignment readingOrder="1"/>
    </xf>
    <xf numFmtId="0" fontId="8" fillId="6" borderId="62" xfId="1" applyFont="1" applyFill="1" applyBorder="1" applyAlignment="1">
      <alignment wrapText="1" readingOrder="1"/>
    </xf>
    <xf numFmtId="0" fontId="4" fillId="3" borderId="43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/>
    </xf>
    <xf numFmtId="0" fontId="1" fillId="0" borderId="0" xfId="0" applyFont="1"/>
    <xf numFmtId="0" fontId="1" fillId="6" borderId="61" xfId="0" applyFont="1" applyFill="1" applyBorder="1" applyAlignment="1">
      <alignment wrapText="1" readingOrder="1"/>
    </xf>
  </cellXfs>
  <cellStyles count="2">
    <cellStyle name="Hyperlink" xfId="1" builtinId="8"/>
    <cellStyle name="Normal" xfId="0" builtinId="0"/>
  </cellStyles>
  <dxfs count="6">
    <dxf>
      <fill>
        <patternFill>
          <bgColor rgb="FFE6F4EA"/>
        </patternFill>
      </fill>
    </dxf>
    <dxf>
      <fill>
        <patternFill>
          <bgColor rgb="FFFFF4E5"/>
        </patternFill>
      </fill>
    </dxf>
    <dxf>
      <fill>
        <patternFill patternType="solid">
          <bgColor theme="4" tint="0.79998168889431442"/>
        </patternFill>
      </fill>
    </dxf>
    <dxf>
      <fill>
        <patternFill>
          <bgColor rgb="FFFFF4E5"/>
        </patternFill>
      </fill>
    </dxf>
    <dxf>
      <fill>
        <patternFill>
          <bgColor rgb="FFFDECEA"/>
        </patternFill>
      </fill>
    </dxf>
    <dxf>
      <fill>
        <patternFill>
          <bgColor rgb="FFE6F4EA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etyn.a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14999847407452621"/>
  </sheetPr>
  <dimension ref="A1:A18"/>
  <sheetViews>
    <sheetView tabSelected="1" workbookViewId="0">
      <selection activeCell="A21" sqref="A21"/>
    </sheetView>
  </sheetViews>
  <sheetFormatPr defaultRowHeight="15"/>
  <cols>
    <col min="1" max="1" width="87" bestFit="1" customWidth="1"/>
  </cols>
  <sheetData>
    <row r="1" spans="1:1">
      <c r="A1" s="161" t="s">
        <v>0</v>
      </c>
    </row>
    <row r="2" spans="1:1">
      <c r="A2" s="166" t="s">
        <v>1</v>
      </c>
    </row>
    <row r="3" spans="1:1">
      <c r="A3" s="166" t="s">
        <v>2</v>
      </c>
    </row>
    <row r="4" spans="1:1">
      <c r="A4" s="166" t="s">
        <v>3</v>
      </c>
    </row>
    <row r="5" spans="1:1">
      <c r="A5" s="166" t="s">
        <v>4</v>
      </c>
    </row>
    <row r="6" spans="1:1">
      <c r="A6" s="166" t="s">
        <v>5</v>
      </c>
    </row>
    <row r="7" spans="1:1">
      <c r="A7" s="166" t="s">
        <v>6</v>
      </c>
    </row>
    <row r="8" spans="1:1">
      <c r="A8" s="161" t="s">
        <v>7</v>
      </c>
    </row>
    <row r="9" spans="1:1">
      <c r="A9" s="166" t="s">
        <v>8</v>
      </c>
    </row>
    <row r="10" spans="1:1">
      <c r="A10" s="166" t="s">
        <v>9</v>
      </c>
    </row>
    <row r="11" spans="1:1">
      <c r="A11" s="166" t="s">
        <v>10</v>
      </c>
    </row>
    <row r="12" spans="1:1">
      <c r="A12" s="166" t="s">
        <v>11</v>
      </c>
    </row>
    <row r="13" spans="1:1">
      <c r="A13" s="166"/>
    </row>
    <row r="14" spans="1:1">
      <c r="A14" s="166" t="s">
        <v>12</v>
      </c>
    </row>
    <row r="15" spans="1:1">
      <c r="A15" s="166"/>
    </row>
    <row r="16" spans="1:1" ht="23.25">
      <c r="A16" s="162" t="s">
        <v>13</v>
      </c>
    </row>
    <row r="17" spans="1:1">
      <c r="A17" s="167" t="s">
        <v>14</v>
      </c>
    </row>
    <row r="18" spans="1:1">
      <c r="A18" s="163" t="s">
        <v>15</v>
      </c>
    </row>
  </sheetData>
  <hyperlinks>
    <hyperlink ref="A18" r:id="rId1" xr:uid="{172A9990-1ECA-4624-AAF5-D3C1BB1CFC5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3"/>
  <sheetViews>
    <sheetView topLeftCell="P1" workbookViewId="0">
      <selection activeCell="H21" sqref="H21"/>
    </sheetView>
  </sheetViews>
  <sheetFormatPr defaultRowHeight="15"/>
  <cols>
    <col min="1" max="1" width="20.42578125" customWidth="1"/>
    <col min="2" max="2" width="14.85546875" customWidth="1"/>
    <col min="3" max="3" width="17.85546875" customWidth="1"/>
    <col min="5" max="5" width="11.140625" customWidth="1"/>
    <col min="6" max="6" width="19" customWidth="1"/>
    <col min="7" max="7" width="15.5703125" customWidth="1"/>
    <col min="8" max="8" width="57.28515625" bestFit="1" customWidth="1"/>
  </cols>
  <sheetData>
    <row r="1" spans="1:9" s="140" customFormat="1" ht="20.100000000000001" customHeight="1">
      <c r="A1" s="136" t="s">
        <v>18</v>
      </c>
      <c r="B1" s="137" t="s">
        <v>466</v>
      </c>
      <c r="C1" s="138" t="s">
        <v>467</v>
      </c>
      <c r="D1" s="137" t="s">
        <v>468</v>
      </c>
      <c r="E1" s="138" t="s">
        <v>469</v>
      </c>
      <c r="F1" s="137" t="s">
        <v>470</v>
      </c>
      <c r="G1" s="138" t="s">
        <v>471</v>
      </c>
      <c r="H1" s="130" t="s">
        <v>32</v>
      </c>
      <c r="I1" s="139"/>
    </row>
    <row r="2" spans="1:9">
      <c r="A2" s="109" t="s">
        <v>35</v>
      </c>
      <c r="B2" s="132">
        <v>688443</v>
      </c>
      <c r="C2" s="131" t="s">
        <v>212</v>
      </c>
      <c r="D2" s="43">
        <v>5</v>
      </c>
      <c r="E2" s="131">
        <v>1</v>
      </c>
      <c r="F2" s="43" t="s">
        <v>77</v>
      </c>
      <c r="G2" s="131" t="s">
        <v>472</v>
      </c>
      <c r="H2" s="135" t="s">
        <v>473</v>
      </c>
    </row>
    <row r="3" spans="1:9">
      <c r="A3" s="110" t="s">
        <v>56</v>
      </c>
      <c r="B3" s="133">
        <v>781173</v>
      </c>
      <c r="C3" s="110" t="s">
        <v>211</v>
      </c>
      <c r="D3" s="38">
        <v>4</v>
      </c>
      <c r="E3" s="110">
        <v>1</v>
      </c>
      <c r="F3" s="38" t="s">
        <v>169</v>
      </c>
      <c r="G3" s="110" t="s">
        <v>474</v>
      </c>
      <c r="H3" s="124" t="s">
        <v>475</v>
      </c>
    </row>
    <row r="4" spans="1:9">
      <c r="A4" s="110" t="s">
        <v>66</v>
      </c>
      <c r="B4" s="133">
        <v>301285</v>
      </c>
      <c r="C4" s="110" t="s">
        <v>211</v>
      </c>
      <c r="D4" s="38">
        <v>5</v>
      </c>
      <c r="E4" s="110">
        <v>3</v>
      </c>
      <c r="F4" s="38" t="s">
        <v>162</v>
      </c>
      <c r="G4" s="110" t="s">
        <v>474</v>
      </c>
      <c r="H4" s="124" t="s">
        <v>476</v>
      </c>
    </row>
    <row r="5" spans="1:9">
      <c r="A5" s="110" t="s">
        <v>75</v>
      </c>
      <c r="B5" s="133">
        <v>363204</v>
      </c>
      <c r="C5" s="110" t="s">
        <v>212</v>
      </c>
      <c r="D5" s="38">
        <v>5</v>
      </c>
      <c r="E5" s="110">
        <v>1</v>
      </c>
      <c r="F5" s="38" t="s">
        <v>122</v>
      </c>
      <c r="G5" s="110" t="s">
        <v>472</v>
      </c>
      <c r="H5" s="124" t="s">
        <v>477</v>
      </c>
    </row>
    <row r="6" spans="1:9">
      <c r="A6" s="110" t="s">
        <v>102</v>
      </c>
      <c r="B6" s="133">
        <v>557579</v>
      </c>
      <c r="C6" s="110" t="s">
        <v>211</v>
      </c>
      <c r="D6" s="38">
        <v>4</v>
      </c>
      <c r="E6" s="110">
        <v>3</v>
      </c>
      <c r="F6" s="38" t="s">
        <v>68</v>
      </c>
      <c r="G6" s="110" t="s">
        <v>478</v>
      </c>
      <c r="H6" s="124" t="s">
        <v>479</v>
      </c>
    </row>
    <row r="7" spans="1:9">
      <c r="A7" s="110" t="s">
        <v>111</v>
      </c>
      <c r="B7" s="133">
        <v>557850</v>
      </c>
      <c r="C7" s="110" t="s">
        <v>212</v>
      </c>
      <c r="D7" s="38">
        <v>4</v>
      </c>
      <c r="E7" s="110">
        <v>2</v>
      </c>
      <c r="F7" s="38" t="s">
        <v>77</v>
      </c>
      <c r="G7" s="110" t="s">
        <v>472</v>
      </c>
      <c r="H7" s="124" t="s">
        <v>480</v>
      </c>
    </row>
    <row r="8" spans="1:9">
      <c r="A8" s="110" t="s">
        <v>120</v>
      </c>
      <c r="B8" s="133">
        <v>877642</v>
      </c>
      <c r="C8" s="110" t="s">
        <v>212</v>
      </c>
      <c r="D8" s="38">
        <v>5</v>
      </c>
      <c r="E8" s="110">
        <v>1</v>
      </c>
      <c r="F8" s="38" t="s">
        <v>481</v>
      </c>
      <c r="G8" s="110" t="s">
        <v>472</v>
      </c>
      <c r="H8" s="124" t="s">
        <v>482</v>
      </c>
    </row>
    <row r="9" spans="1:9">
      <c r="A9" s="110" t="s">
        <v>181</v>
      </c>
      <c r="B9" s="133">
        <v>940936</v>
      </c>
      <c r="C9" s="110" t="s">
        <v>211</v>
      </c>
      <c r="D9" s="38">
        <v>5</v>
      </c>
      <c r="E9" s="110">
        <v>2</v>
      </c>
      <c r="F9" s="38" t="s">
        <v>169</v>
      </c>
      <c r="G9" s="110" t="s">
        <v>483</v>
      </c>
      <c r="H9" s="124" t="s">
        <v>484</v>
      </c>
    </row>
    <row r="10" spans="1:9">
      <c r="A10" s="110" t="s">
        <v>188</v>
      </c>
      <c r="B10" s="133">
        <v>331555</v>
      </c>
      <c r="C10" s="110" t="s">
        <v>212</v>
      </c>
      <c r="D10" s="38">
        <v>4</v>
      </c>
      <c r="E10" s="110">
        <v>1</v>
      </c>
      <c r="F10" s="38" t="s">
        <v>139</v>
      </c>
      <c r="G10" s="110" t="s">
        <v>483</v>
      </c>
      <c r="H10" s="124" t="s">
        <v>485</v>
      </c>
    </row>
    <row r="11" spans="1:9">
      <c r="A11" s="110" t="s">
        <v>486</v>
      </c>
      <c r="B11" s="133">
        <v>634661</v>
      </c>
      <c r="C11" s="110" t="s">
        <v>212</v>
      </c>
      <c r="D11" s="38">
        <v>4</v>
      </c>
      <c r="E11" s="110">
        <v>1</v>
      </c>
      <c r="F11" s="38" t="s">
        <v>481</v>
      </c>
      <c r="G11" s="110" t="s">
        <v>483</v>
      </c>
      <c r="H11" s="124" t="s">
        <v>487</v>
      </c>
    </row>
    <row r="12" spans="1:9">
      <c r="A12" s="110" t="s">
        <v>488</v>
      </c>
      <c r="B12" s="133">
        <v>896491</v>
      </c>
      <c r="C12" s="110" t="s">
        <v>211</v>
      </c>
      <c r="D12" s="38">
        <v>5</v>
      </c>
      <c r="E12" s="110">
        <v>3</v>
      </c>
      <c r="F12" s="38" t="s">
        <v>122</v>
      </c>
      <c r="G12" s="110" t="s">
        <v>474</v>
      </c>
      <c r="H12" s="124" t="s">
        <v>489</v>
      </c>
    </row>
    <row r="13" spans="1:9">
      <c r="A13" s="111" t="s">
        <v>490</v>
      </c>
      <c r="B13" s="134">
        <v>571748</v>
      </c>
      <c r="C13" s="111" t="s">
        <v>211</v>
      </c>
      <c r="D13" s="115">
        <v>2</v>
      </c>
      <c r="E13" s="111">
        <v>2</v>
      </c>
      <c r="F13" s="115" t="s">
        <v>95</v>
      </c>
      <c r="G13" s="111" t="s">
        <v>483</v>
      </c>
      <c r="H13" s="126" t="s">
        <v>491</v>
      </c>
    </row>
  </sheetData>
  <autoFilter ref="A1:AY1" xr:uid="{00000000-0009-0000-0000-000008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3"/>
  <sheetViews>
    <sheetView workbookViewId="0">
      <selection activeCell="J22" sqref="J22"/>
    </sheetView>
  </sheetViews>
  <sheetFormatPr defaultRowHeight="15"/>
  <cols>
    <col min="1" max="1" width="18.85546875" customWidth="1"/>
    <col min="2" max="2" width="40.5703125" customWidth="1"/>
    <col min="3" max="3" width="14.28515625" customWidth="1"/>
    <col min="4" max="4" width="10.5703125" customWidth="1"/>
    <col min="6" max="6" width="18.5703125" customWidth="1"/>
    <col min="7" max="7" width="21.28515625" customWidth="1"/>
    <col min="8" max="8" width="15.42578125" customWidth="1"/>
    <col min="9" max="9" width="17.42578125" customWidth="1"/>
    <col min="10" max="10" width="64.140625" customWidth="1"/>
  </cols>
  <sheetData>
    <row r="1" spans="1:10" ht="20.100000000000001" customHeight="1">
      <c r="A1" s="138" t="s">
        <v>18</v>
      </c>
      <c r="B1" s="137" t="s">
        <v>20</v>
      </c>
      <c r="C1" s="138" t="s">
        <v>21</v>
      </c>
      <c r="D1" s="137" t="s">
        <v>22</v>
      </c>
      <c r="E1" s="138" t="s">
        <v>23</v>
      </c>
      <c r="F1" s="137" t="s">
        <v>24</v>
      </c>
      <c r="G1" s="138" t="s">
        <v>492</v>
      </c>
      <c r="H1" s="137" t="s">
        <v>493</v>
      </c>
      <c r="I1" s="138" t="s">
        <v>471</v>
      </c>
      <c r="J1" s="143" t="s">
        <v>32</v>
      </c>
    </row>
    <row r="2" spans="1:10">
      <c r="A2" s="131" t="s">
        <v>46</v>
      </c>
      <c r="B2" s="43" t="s">
        <v>48</v>
      </c>
      <c r="C2" s="131" t="s">
        <v>49</v>
      </c>
      <c r="D2" s="43" t="s">
        <v>50</v>
      </c>
      <c r="E2" s="131">
        <v>29412</v>
      </c>
      <c r="F2" s="43" t="s">
        <v>494</v>
      </c>
      <c r="G2" s="144">
        <v>993001</v>
      </c>
      <c r="H2" s="43" t="s">
        <v>495</v>
      </c>
      <c r="I2" s="131" t="s">
        <v>474</v>
      </c>
      <c r="J2" s="147" t="s">
        <v>496</v>
      </c>
    </row>
    <row r="3" spans="1:10">
      <c r="A3" s="110" t="s">
        <v>85</v>
      </c>
      <c r="B3" s="38" t="s">
        <v>86</v>
      </c>
      <c r="C3" s="110" t="s">
        <v>87</v>
      </c>
      <c r="D3" s="38" t="s">
        <v>88</v>
      </c>
      <c r="E3" s="110">
        <v>43215</v>
      </c>
      <c r="F3" s="38" t="s">
        <v>497</v>
      </c>
      <c r="G3" s="145">
        <v>1133825</v>
      </c>
      <c r="H3" s="38" t="s">
        <v>495</v>
      </c>
      <c r="I3" s="110" t="s">
        <v>474</v>
      </c>
      <c r="J3" s="116" t="s">
        <v>498</v>
      </c>
    </row>
    <row r="4" spans="1:10">
      <c r="A4" s="110" t="s">
        <v>93</v>
      </c>
      <c r="B4" s="38" t="s">
        <v>94</v>
      </c>
      <c r="C4" s="110" t="s">
        <v>95</v>
      </c>
      <c r="D4" s="38" t="s">
        <v>96</v>
      </c>
      <c r="E4" s="110">
        <v>33139</v>
      </c>
      <c r="F4" s="38" t="s">
        <v>499</v>
      </c>
      <c r="G4" s="145">
        <v>528226</v>
      </c>
      <c r="H4" s="38" t="s">
        <v>495</v>
      </c>
      <c r="I4" s="110" t="s">
        <v>483</v>
      </c>
      <c r="J4" s="116" t="s">
        <v>500</v>
      </c>
    </row>
    <row r="5" spans="1:10">
      <c r="A5" s="110" t="s">
        <v>128</v>
      </c>
      <c r="B5" s="38" t="s">
        <v>129</v>
      </c>
      <c r="C5" s="110" t="s">
        <v>130</v>
      </c>
      <c r="D5" s="38" t="s">
        <v>131</v>
      </c>
      <c r="E5" s="110">
        <v>84106</v>
      </c>
      <c r="F5" s="38" t="s">
        <v>501</v>
      </c>
      <c r="G5" s="145">
        <v>493145</v>
      </c>
      <c r="H5" s="38" t="s">
        <v>502</v>
      </c>
      <c r="I5" s="110" t="s">
        <v>483</v>
      </c>
      <c r="J5" s="116" t="s">
        <v>503</v>
      </c>
    </row>
    <row r="6" spans="1:10">
      <c r="A6" s="110" t="s">
        <v>137</v>
      </c>
      <c r="B6" s="38" t="s">
        <v>138</v>
      </c>
      <c r="C6" s="110" t="s">
        <v>139</v>
      </c>
      <c r="D6" s="38" t="s">
        <v>140</v>
      </c>
      <c r="E6" s="110">
        <v>30309</v>
      </c>
      <c r="F6" s="38" t="s">
        <v>499</v>
      </c>
      <c r="G6" s="145">
        <v>605702</v>
      </c>
      <c r="H6" s="38" t="s">
        <v>502</v>
      </c>
      <c r="I6" s="110" t="s">
        <v>478</v>
      </c>
      <c r="J6" s="116" t="s">
        <v>504</v>
      </c>
    </row>
    <row r="7" spans="1:10">
      <c r="A7" s="110" t="s">
        <v>145</v>
      </c>
      <c r="B7" s="38" t="s">
        <v>146</v>
      </c>
      <c r="C7" s="110" t="s">
        <v>147</v>
      </c>
      <c r="D7" s="38" t="s">
        <v>148</v>
      </c>
      <c r="E7" s="110">
        <v>37205</v>
      </c>
      <c r="F7" s="38" t="s">
        <v>494</v>
      </c>
      <c r="G7" s="145">
        <v>742624</v>
      </c>
      <c r="H7" s="38" t="s">
        <v>502</v>
      </c>
      <c r="I7" s="110" t="s">
        <v>472</v>
      </c>
      <c r="J7" s="116" t="s">
        <v>505</v>
      </c>
    </row>
    <row r="8" spans="1:10">
      <c r="A8" s="110" t="s">
        <v>153</v>
      </c>
      <c r="B8" s="38" t="s">
        <v>154</v>
      </c>
      <c r="C8" s="110" t="s">
        <v>155</v>
      </c>
      <c r="D8" s="38" t="s">
        <v>156</v>
      </c>
      <c r="E8" s="110">
        <v>19106</v>
      </c>
      <c r="F8" s="38" t="s">
        <v>115</v>
      </c>
      <c r="G8" s="145">
        <v>772540</v>
      </c>
      <c r="H8" s="38" t="s">
        <v>506</v>
      </c>
      <c r="I8" s="110" t="s">
        <v>483</v>
      </c>
      <c r="J8" s="116" t="s">
        <v>507</v>
      </c>
    </row>
    <row r="9" spans="1:10">
      <c r="A9" s="110" t="s">
        <v>160</v>
      </c>
      <c r="B9" s="38" t="s">
        <v>161</v>
      </c>
      <c r="C9" s="110" t="s">
        <v>162</v>
      </c>
      <c r="D9" s="38" t="s">
        <v>59</v>
      </c>
      <c r="E9" s="110">
        <v>78704</v>
      </c>
      <c r="F9" s="38" t="s">
        <v>70</v>
      </c>
      <c r="G9" s="145">
        <v>1159968</v>
      </c>
      <c r="H9" s="38" t="s">
        <v>495</v>
      </c>
      <c r="I9" s="110" t="s">
        <v>474</v>
      </c>
      <c r="J9" s="116" t="s">
        <v>508</v>
      </c>
    </row>
    <row r="10" spans="1:10">
      <c r="A10" s="110" t="s">
        <v>167</v>
      </c>
      <c r="B10" s="38" t="s">
        <v>168</v>
      </c>
      <c r="C10" s="110" t="s">
        <v>169</v>
      </c>
      <c r="D10" s="38" t="s">
        <v>170</v>
      </c>
      <c r="E10" s="110">
        <v>98116</v>
      </c>
      <c r="F10" s="38" t="s">
        <v>497</v>
      </c>
      <c r="G10" s="145">
        <v>759912</v>
      </c>
      <c r="H10" s="38" t="s">
        <v>502</v>
      </c>
      <c r="I10" s="110" t="s">
        <v>483</v>
      </c>
      <c r="J10" s="116" t="s">
        <v>509</v>
      </c>
    </row>
    <row r="11" spans="1:10">
      <c r="A11" s="110" t="s">
        <v>174</v>
      </c>
      <c r="B11" s="38" t="s">
        <v>175</v>
      </c>
      <c r="C11" s="110" t="s">
        <v>176</v>
      </c>
      <c r="D11" s="38" t="s">
        <v>177</v>
      </c>
      <c r="E11" s="110">
        <v>55408</v>
      </c>
      <c r="F11" s="38" t="s">
        <v>501</v>
      </c>
      <c r="G11" s="145">
        <v>628829</v>
      </c>
      <c r="H11" s="38" t="s">
        <v>495</v>
      </c>
      <c r="I11" s="110" t="s">
        <v>478</v>
      </c>
      <c r="J11" s="116" t="s">
        <v>510</v>
      </c>
    </row>
    <row r="12" spans="1:10">
      <c r="A12" s="110" t="s">
        <v>195</v>
      </c>
      <c r="B12" s="38" t="s">
        <v>196</v>
      </c>
      <c r="C12" s="110" t="s">
        <v>197</v>
      </c>
      <c r="D12" s="38" t="s">
        <v>198</v>
      </c>
      <c r="E12" s="110">
        <v>97214</v>
      </c>
      <c r="F12" s="38" t="s">
        <v>501</v>
      </c>
      <c r="G12" s="145">
        <v>327014</v>
      </c>
      <c r="H12" s="38" t="s">
        <v>506</v>
      </c>
      <c r="I12" s="110" t="s">
        <v>483</v>
      </c>
      <c r="J12" s="116" t="s">
        <v>511</v>
      </c>
    </row>
    <row r="13" spans="1:10">
      <c r="A13" s="111" t="s">
        <v>512</v>
      </c>
      <c r="B13" s="115" t="s">
        <v>57</v>
      </c>
      <c r="C13" s="111" t="s">
        <v>58</v>
      </c>
      <c r="D13" s="115" t="s">
        <v>59</v>
      </c>
      <c r="E13" s="111">
        <v>75214</v>
      </c>
      <c r="F13" s="115" t="s">
        <v>70</v>
      </c>
      <c r="G13" s="146">
        <v>1118908</v>
      </c>
      <c r="H13" s="115" t="s">
        <v>502</v>
      </c>
      <c r="I13" s="111" t="s">
        <v>478</v>
      </c>
      <c r="J13" s="117" t="s">
        <v>513</v>
      </c>
    </row>
  </sheetData>
  <autoFilter ref="A1:J1" xr:uid="{00000000-0009-0000-0000-000009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40"/>
  <sheetViews>
    <sheetView workbookViewId="0">
      <selection activeCell="J38" sqref="J38"/>
    </sheetView>
  </sheetViews>
  <sheetFormatPr defaultRowHeight="15"/>
  <cols>
    <col min="1" max="1" width="14.7109375" style="5" customWidth="1"/>
    <col min="2" max="2" width="24.7109375" style="4" customWidth="1"/>
    <col min="3" max="3" width="12.7109375" style="4" customWidth="1"/>
  </cols>
  <sheetData>
    <row r="1" spans="1:3">
      <c r="A1" s="148" t="s">
        <v>257</v>
      </c>
      <c r="B1" s="138" t="s">
        <v>514</v>
      </c>
      <c r="C1" s="143" t="s">
        <v>16</v>
      </c>
    </row>
    <row r="2" spans="1:3">
      <c r="A2" s="56">
        <v>45921</v>
      </c>
      <c r="B2" s="155" t="s">
        <v>515</v>
      </c>
      <c r="C2" s="156" t="s">
        <v>33</v>
      </c>
    </row>
    <row r="3" spans="1:3">
      <c r="A3" s="157">
        <v>45939</v>
      </c>
      <c r="B3" s="83" t="s">
        <v>224</v>
      </c>
      <c r="C3" s="158" t="s">
        <v>33</v>
      </c>
    </row>
    <row r="4" spans="1:3">
      <c r="A4" s="157">
        <v>45952</v>
      </c>
      <c r="B4" s="83" t="s">
        <v>225</v>
      </c>
      <c r="C4" s="158" t="s">
        <v>33</v>
      </c>
    </row>
    <row r="5" spans="1:3">
      <c r="A5" s="157">
        <v>45936</v>
      </c>
      <c r="B5" s="83" t="s">
        <v>226</v>
      </c>
      <c r="C5" s="158" t="s">
        <v>33</v>
      </c>
    </row>
    <row r="6" spans="1:3">
      <c r="A6" s="157">
        <v>45959</v>
      </c>
      <c r="B6" s="83" t="s">
        <v>516</v>
      </c>
      <c r="C6" s="158" t="s">
        <v>33</v>
      </c>
    </row>
    <row r="7" spans="1:3">
      <c r="A7" s="157">
        <v>45960</v>
      </c>
      <c r="B7" s="83" t="s">
        <v>228</v>
      </c>
      <c r="C7" s="158" t="s">
        <v>33</v>
      </c>
    </row>
    <row r="8" spans="1:3">
      <c r="A8" s="157">
        <v>45922</v>
      </c>
      <c r="B8" s="83" t="s">
        <v>515</v>
      </c>
      <c r="C8" s="158" t="s">
        <v>44</v>
      </c>
    </row>
    <row r="9" spans="1:3">
      <c r="A9" s="157">
        <v>45940</v>
      </c>
      <c r="B9" s="83" t="s">
        <v>224</v>
      </c>
      <c r="C9" s="158" t="s">
        <v>44</v>
      </c>
    </row>
    <row r="10" spans="1:3">
      <c r="A10" s="157">
        <v>45939</v>
      </c>
      <c r="B10" s="83" t="s">
        <v>225</v>
      </c>
      <c r="C10" s="158" t="s">
        <v>44</v>
      </c>
    </row>
    <row r="11" spans="1:3">
      <c r="A11" s="157">
        <v>45949</v>
      </c>
      <c r="B11" s="83" t="s">
        <v>226</v>
      </c>
      <c r="C11" s="158" t="s">
        <v>44</v>
      </c>
    </row>
    <row r="12" spans="1:3">
      <c r="A12" s="157">
        <v>45963</v>
      </c>
      <c r="B12" s="83" t="s">
        <v>516</v>
      </c>
      <c r="C12" s="158" t="s">
        <v>44</v>
      </c>
    </row>
    <row r="13" spans="1:3">
      <c r="A13" s="157">
        <v>45968</v>
      </c>
      <c r="B13" s="83" t="s">
        <v>228</v>
      </c>
      <c r="C13" s="158" t="s">
        <v>44</v>
      </c>
    </row>
    <row r="14" spans="1:3">
      <c r="A14" s="157">
        <v>45926</v>
      </c>
      <c r="B14" s="83" t="s">
        <v>515</v>
      </c>
      <c r="C14" s="158" t="s">
        <v>54</v>
      </c>
    </row>
    <row r="15" spans="1:3">
      <c r="A15" s="157">
        <v>45939</v>
      </c>
      <c r="B15" s="83" t="s">
        <v>224</v>
      </c>
      <c r="C15" s="158" t="s">
        <v>54</v>
      </c>
    </row>
    <row r="16" spans="1:3">
      <c r="A16" s="157">
        <v>45949</v>
      </c>
      <c r="B16" s="83" t="s">
        <v>225</v>
      </c>
      <c r="C16" s="158" t="s">
        <v>54</v>
      </c>
    </row>
    <row r="17" spans="1:3">
      <c r="A17" s="157">
        <v>45956</v>
      </c>
      <c r="B17" s="83" t="s">
        <v>226</v>
      </c>
      <c r="C17" s="158" t="s">
        <v>54</v>
      </c>
    </row>
    <row r="18" spans="1:3">
      <c r="A18" s="157">
        <v>45963</v>
      </c>
      <c r="B18" s="83" t="s">
        <v>516</v>
      </c>
      <c r="C18" s="158" t="s">
        <v>54</v>
      </c>
    </row>
    <row r="19" spans="1:3">
      <c r="A19" s="157">
        <v>45964</v>
      </c>
      <c r="B19" s="83" t="s">
        <v>228</v>
      </c>
      <c r="C19" s="158" t="s">
        <v>54</v>
      </c>
    </row>
    <row r="20" spans="1:3">
      <c r="A20" s="157">
        <v>45925</v>
      </c>
      <c r="B20" s="83" t="s">
        <v>515</v>
      </c>
      <c r="C20" s="158" t="s">
        <v>64</v>
      </c>
    </row>
    <row r="21" spans="1:3">
      <c r="A21" s="157">
        <v>45933</v>
      </c>
      <c r="B21" s="83" t="s">
        <v>224</v>
      </c>
      <c r="C21" s="158" t="s">
        <v>64</v>
      </c>
    </row>
    <row r="22" spans="1:3">
      <c r="A22" s="157">
        <v>45950</v>
      </c>
      <c r="B22" s="83" t="s">
        <v>225</v>
      </c>
      <c r="C22" s="158" t="s">
        <v>64</v>
      </c>
    </row>
    <row r="23" spans="1:3">
      <c r="A23" s="157">
        <v>45947</v>
      </c>
      <c r="B23" s="83" t="s">
        <v>226</v>
      </c>
      <c r="C23" s="158" t="s">
        <v>64</v>
      </c>
    </row>
    <row r="24" spans="1:3">
      <c r="A24" s="157">
        <v>45959</v>
      </c>
      <c r="B24" s="83" t="s">
        <v>516</v>
      </c>
      <c r="C24" s="158" t="s">
        <v>64</v>
      </c>
    </row>
    <row r="25" spans="1:3">
      <c r="A25" s="157">
        <v>45997</v>
      </c>
      <c r="B25" s="83" t="s">
        <v>228</v>
      </c>
      <c r="C25" s="158" t="s">
        <v>64</v>
      </c>
    </row>
    <row r="26" spans="1:3">
      <c r="A26" s="157">
        <v>45928</v>
      </c>
      <c r="B26" s="83" t="s">
        <v>515</v>
      </c>
      <c r="C26" s="158" t="s">
        <v>73</v>
      </c>
    </row>
    <row r="27" spans="1:3">
      <c r="A27" s="157">
        <v>45941</v>
      </c>
      <c r="B27" s="83" t="s">
        <v>224</v>
      </c>
      <c r="C27" s="158" t="s">
        <v>73</v>
      </c>
    </row>
    <row r="28" spans="1:3">
      <c r="A28" s="157">
        <v>45932</v>
      </c>
      <c r="B28" s="83" t="s">
        <v>225</v>
      </c>
      <c r="C28" s="158" t="s">
        <v>73</v>
      </c>
    </row>
    <row r="29" spans="1:3">
      <c r="A29" s="157">
        <v>45961</v>
      </c>
      <c r="B29" s="83" t="s">
        <v>226</v>
      </c>
      <c r="C29" s="158" t="s">
        <v>73</v>
      </c>
    </row>
    <row r="30" spans="1:3">
      <c r="A30" s="157">
        <v>45976</v>
      </c>
      <c r="B30" s="83" t="s">
        <v>516</v>
      </c>
      <c r="C30" s="158" t="s">
        <v>73</v>
      </c>
    </row>
    <row r="31" spans="1:3">
      <c r="A31" s="157">
        <v>45956</v>
      </c>
      <c r="B31" s="83" t="s">
        <v>228</v>
      </c>
      <c r="C31" s="158" t="s">
        <v>73</v>
      </c>
    </row>
    <row r="32" spans="1:3">
      <c r="A32" s="157">
        <v>45928</v>
      </c>
      <c r="B32" s="83" t="s">
        <v>515</v>
      </c>
      <c r="C32" s="158" t="s">
        <v>83</v>
      </c>
    </row>
    <row r="33" spans="1:3">
      <c r="A33" s="157">
        <v>45923</v>
      </c>
      <c r="B33" s="83" t="s">
        <v>224</v>
      </c>
      <c r="C33" s="158" t="s">
        <v>83</v>
      </c>
    </row>
    <row r="34" spans="1:3">
      <c r="A34" s="157">
        <v>45930</v>
      </c>
      <c r="B34" s="83" t="s">
        <v>225</v>
      </c>
      <c r="C34" s="158" t="s">
        <v>83</v>
      </c>
    </row>
    <row r="35" spans="1:3">
      <c r="A35" s="157">
        <v>45945</v>
      </c>
      <c r="B35" s="83" t="s">
        <v>226</v>
      </c>
      <c r="C35" s="158" t="s">
        <v>83</v>
      </c>
    </row>
    <row r="36" spans="1:3">
      <c r="A36" s="157">
        <v>45975</v>
      </c>
      <c r="B36" s="83" t="s">
        <v>516</v>
      </c>
      <c r="C36" s="158" t="s">
        <v>83</v>
      </c>
    </row>
    <row r="37" spans="1:3">
      <c r="A37" s="157">
        <v>46035</v>
      </c>
      <c r="B37" s="83" t="s">
        <v>228</v>
      </c>
      <c r="C37" s="158" t="s">
        <v>83</v>
      </c>
    </row>
    <row r="38" spans="1:3">
      <c r="A38" s="157">
        <v>45918</v>
      </c>
      <c r="B38" s="83" t="s">
        <v>515</v>
      </c>
      <c r="C38" s="158" t="s">
        <v>91</v>
      </c>
    </row>
    <row r="39" spans="1:3">
      <c r="A39" s="157">
        <v>45925</v>
      </c>
      <c r="B39" s="83" t="s">
        <v>224</v>
      </c>
      <c r="C39" s="158" t="s">
        <v>91</v>
      </c>
    </row>
    <row r="40" spans="1:3">
      <c r="A40" s="159">
        <v>45935</v>
      </c>
      <c r="B40" s="84" t="s">
        <v>225</v>
      </c>
      <c r="C40" s="160" t="s">
        <v>91</v>
      </c>
    </row>
  </sheetData>
  <autoFilter ref="A1:C41" xr:uid="{00000000-0009-0000-0000-00000C000000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7"/>
  <sheetViews>
    <sheetView workbookViewId="0">
      <selection activeCell="A2" sqref="A2"/>
    </sheetView>
  </sheetViews>
  <sheetFormatPr defaultRowHeight="15"/>
  <cols>
    <col min="1" max="1" width="38.85546875" customWidth="1"/>
    <col min="2" max="2" width="28.42578125" customWidth="1"/>
  </cols>
  <sheetData>
    <row r="1" spans="1:2" ht="32.25" customHeight="1">
      <c r="A1" s="164" t="s">
        <v>517</v>
      </c>
      <c r="B1" s="165"/>
    </row>
    <row r="2" spans="1:2">
      <c r="A2" s="152" t="s">
        <v>518</v>
      </c>
      <c r="B2" s="149" t="str">
        <f>COUNTA(Pipeline!A:A)-COUNTIF(Pipeline!K:K,"Closed Won")-COUNTIF(Pipeline!K:K,"Closed Lost") &amp; " open deals"</f>
        <v>17 open deals</v>
      </c>
    </row>
    <row r="3" spans="1:2">
      <c r="A3" s="121" t="s">
        <v>519</v>
      </c>
      <c r="B3" s="150" t="str">
        <f>COUNTIF(Pipeline!K:K,"Under Contract") &amp; " deals under contract"</f>
        <v>4 deals under contract</v>
      </c>
    </row>
    <row r="4" spans="1:2">
      <c r="A4" s="121" t="s">
        <v>520</v>
      </c>
      <c r="B4" s="154">
        <f>SUMPRODUCT(Pipeline!J:J,Pipeline!M:M)</f>
        <v>973913680</v>
      </c>
    </row>
    <row r="5" spans="1:2">
      <c r="A5" s="121" t="s">
        <v>521</v>
      </c>
      <c r="B5" s="153">
        <f>SUM(Commissions!L:L)</f>
        <v>29687.767499999998</v>
      </c>
    </row>
    <row r="6" spans="1:2">
      <c r="A6" s="121" t="s">
        <v>522</v>
      </c>
      <c r="B6" s="153">
        <f ca="1">SUMIFS(Expenses!E:E,Expenses!A:A,"&gt;="&amp;TODAY()-30)</f>
        <v>17213.239999999998</v>
      </c>
    </row>
    <row r="7" spans="1:2">
      <c r="A7" s="122" t="s">
        <v>523</v>
      </c>
      <c r="B7" s="151" t="str">
        <f ca="1">AVERAGE(Deadlines!G2:G100)-TODAY() &amp; " days"</f>
        <v>64.5 days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workbookViewId="0">
      <selection activeCell="E26" sqref="E26"/>
    </sheetView>
  </sheetViews>
  <sheetFormatPr defaultRowHeight="15"/>
  <cols>
    <col min="1" max="1" width="12.28515625" customWidth="1"/>
    <col min="2" max="2" width="13.7109375" customWidth="1"/>
    <col min="3" max="3" width="16.42578125" customWidth="1"/>
    <col min="4" max="4" width="16.140625" customWidth="1"/>
    <col min="5" max="5" width="42.28515625" bestFit="1" customWidth="1"/>
    <col min="6" max="6" width="12.85546875" bestFit="1" customWidth="1"/>
    <col min="7" max="8" width="10.28515625" customWidth="1"/>
    <col min="9" max="9" width="18.140625" customWidth="1"/>
    <col min="10" max="10" width="20.140625" style="1" customWidth="1"/>
    <col min="11" max="11" width="18.5703125" customWidth="1"/>
    <col min="12" max="12" width="19" customWidth="1"/>
    <col min="13" max="14" width="17.5703125" customWidth="1"/>
    <col min="15" max="15" width="18.5703125" style="2" customWidth="1"/>
    <col min="16" max="16" width="13" customWidth="1"/>
    <col min="17" max="17" width="48.7109375" bestFit="1" customWidth="1"/>
  </cols>
  <sheetData>
    <row r="1" spans="1:17" s="16" customFormat="1" ht="20.100000000000001" customHeight="1">
      <c r="A1" s="12" t="s">
        <v>16</v>
      </c>
      <c r="B1" s="13" t="s">
        <v>17</v>
      </c>
      <c r="C1" s="14" t="s">
        <v>18</v>
      </c>
      <c r="D1" s="14" t="s">
        <v>19</v>
      </c>
      <c r="E1" s="14" t="s">
        <v>20</v>
      </c>
      <c r="F1" s="14" t="s">
        <v>21</v>
      </c>
      <c r="G1" s="14" t="s">
        <v>22</v>
      </c>
      <c r="H1" s="14" t="s">
        <v>23</v>
      </c>
      <c r="I1" s="14" t="s">
        <v>24</v>
      </c>
      <c r="J1" s="14" t="s">
        <v>25</v>
      </c>
      <c r="K1" s="14" t="s">
        <v>26</v>
      </c>
      <c r="L1" s="14" t="s">
        <v>27</v>
      </c>
      <c r="M1" s="14" t="s">
        <v>28</v>
      </c>
      <c r="N1" s="14" t="s">
        <v>29</v>
      </c>
      <c r="O1" s="14" t="s">
        <v>30</v>
      </c>
      <c r="P1" s="14" t="s">
        <v>31</v>
      </c>
      <c r="Q1" s="15" t="s">
        <v>32</v>
      </c>
    </row>
    <row r="2" spans="1:17" s="16" customFormat="1">
      <c r="A2" s="17" t="s">
        <v>33</v>
      </c>
      <c r="B2" s="18" t="s">
        <v>34</v>
      </c>
      <c r="C2" s="18" t="s">
        <v>35</v>
      </c>
      <c r="D2" s="18" t="s">
        <v>36</v>
      </c>
      <c r="E2" s="19" t="s">
        <v>37</v>
      </c>
      <c r="F2" s="19" t="s">
        <v>38</v>
      </c>
      <c r="G2" s="18" t="s">
        <v>39</v>
      </c>
      <c r="H2" s="21">
        <v>62704</v>
      </c>
      <c r="I2" s="18" t="s">
        <v>40</v>
      </c>
      <c r="J2" s="20">
        <v>737893</v>
      </c>
      <c r="K2" s="18" t="s">
        <v>41</v>
      </c>
      <c r="L2" s="21">
        <v>40</v>
      </c>
      <c r="M2" s="21">
        <v>70</v>
      </c>
      <c r="N2" s="21">
        <v>20</v>
      </c>
      <c r="O2" s="22">
        <v>45960</v>
      </c>
      <c r="P2" s="18" t="s">
        <v>42</v>
      </c>
      <c r="Q2" s="18" t="s">
        <v>43</v>
      </c>
    </row>
    <row r="3" spans="1:17" s="16" customFormat="1">
      <c r="A3" s="17" t="s">
        <v>44</v>
      </c>
      <c r="B3" s="18" t="s">
        <v>45</v>
      </c>
      <c r="C3" s="18" t="s">
        <v>46</v>
      </c>
      <c r="D3" s="18" t="s">
        <v>47</v>
      </c>
      <c r="E3" s="23" t="s">
        <v>48</v>
      </c>
      <c r="F3" s="23" t="s">
        <v>49</v>
      </c>
      <c r="G3" s="18" t="s">
        <v>50</v>
      </c>
      <c r="H3" s="21">
        <v>29412</v>
      </c>
      <c r="I3" s="18" t="s">
        <v>51</v>
      </c>
      <c r="J3" s="20">
        <v>1171685</v>
      </c>
      <c r="K3" s="18" t="s">
        <v>41</v>
      </c>
      <c r="L3" s="21">
        <v>25</v>
      </c>
      <c r="M3" s="21">
        <v>70</v>
      </c>
      <c r="N3" s="21">
        <v>40</v>
      </c>
      <c r="O3" s="22">
        <v>45968</v>
      </c>
      <c r="P3" s="18" t="s">
        <v>52</v>
      </c>
      <c r="Q3" s="18" t="s">
        <v>53</v>
      </c>
    </row>
    <row r="4" spans="1:17" s="16" customFormat="1">
      <c r="A4" s="17" t="s">
        <v>54</v>
      </c>
      <c r="B4" s="18" t="s">
        <v>55</v>
      </c>
      <c r="C4" s="18" t="s">
        <v>56</v>
      </c>
      <c r="D4" s="18" t="s">
        <v>36</v>
      </c>
      <c r="E4" s="18" t="s">
        <v>57</v>
      </c>
      <c r="F4" s="18" t="s">
        <v>58</v>
      </c>
      <c r="G4" s="18" t="s">
        <v>59</v>
      </c>
      <c r="H4" s="21">
        <v>75214</v>
      </c>
      <c r="I4" s="18" t="s">
        <v>60</v>
      </c>
      <c r="J4" s="20">
        <v>1185582</v>
      </c>
      <c r="K4" s="18" t="s">
        <v>61</v>
      </c>
      <c r="L4" s="21">
        <v>25</v>
      </c>
      <c r="M4" s="21">
        <v>50</v>
      </c>
      <c r="N4" s="21">
        <v>50</v>
      </c>
      <c r="O4" s="22">
        <v>45964</v>
      </c>
      <c r="P4" s="18" t="s">
        <v>62</v>
      </c>
      <c r="Q4" s="18" t="s">
        <v>63</v>
      </c>
    </row>
    <row r="5" spans="1:17" s="16" customFormat="1">
      <c r="A5" s="17" t="s">
        <v>64</v>
      </c>
      <c r="B5" s="18" t="s">
        <v>65</v>
      </c>
      <c r="C5" s="18" t="s">
        <v>66</v>
      </c>
      <c r="D5" s="18" t="s">
        <v>36</v>
      </c>
      <c r="E5" s="18" t="s">
        <v>67</v>
      </c>
      <c r="F5" s="18" t="s">
        <v>68</v>
      </c>
      <c r="G5" s="18" t="s">
        <v>69</v>
      </c>
      <c r="H5" s="21">
        <v>80220</v>
      </c>
      <c r="I5" s="18" t="s">
        <v>70</v>
      </c>
      <c r="J5" s="20">
        <v>253947</v>
      </c>
      <c r="K5" s="18" t="s">
        <v>71</v>
      </c>
      <c r="L5" s="21">
        <v>90</v>
      </c>
      <c r="M5" s="21">
        <v>70</v>
      </c>
      <c r="N5" s="21">
        <v>20</v>
      </c>
      <c r="O5" s="22">
        <v>45997</v>
      </c>
      <c r="P5" s="18" t="s">
        <v>42</v>
      </c>
      <c r="Q5" s="18" t="s">
        <v>72</v>
      </c>
    </row>
    <row r="6" spans="1:17" s="16" customFormat="1">
      <c r="A6" s="17" t="s">
        <v>73</v>
      </c>
      <c r="B6" s="18" t="s">
        <v>74</v>
      </c>
      <c r="C6" s="18" t="s">
        <v>75</v>
      </c>
      <c r="D6" s="18" t="s">
        <v>36</v>
      </c>
      <c r="E6" s="18" t="s">
        <v>76</v>
      </c>
      <c r="F6" s="18" t="s">
        <v>77</v>
      </c>
      <c r="G6" s="18" t="s">
        <v>78</v>
      </c>
      <c r="H6" s="21">
        <v>85016</v>
      </c>
      <c r="I6" s="18" t="s">
        <v>79</v>
      </c>
      <c r="J6" s="20">
        <v>277100</v>
      </c>
      <c r="K6" s="18" t="s">
        <v>80</v>
      </c>
      <c r="L6" s="21">
        <v>90</v>
      </c>
      <c r="M6" s="21">
        <v>80</v>
      </c>
      <c r="N6" s="21">
        <v>20</v>
      </c>
      <c r="O6" s="22">
        <v>45956</v>
      </c>
      <c r="P6" s="18" t="s">
        <v>81</v>
      </c>
      <c r="Q6" s="18" t="s">
        <v>82</v>
      </c>
    </row>
    <row r="7" spans="1:17" s="16" customFormat="1">
      <c r="A7" s="17" t="s">
        <v>83</v>
      </c>
      <c r="B7" s="18" t="s">
        <v>84</v>
      </c>
      <c r="C7" s="18" t="s">
        <v>85</v>
      </c>
      <c r="D7" s="18" t="s">
        <v>47</v>
      </c>
      <c r="E7" s="18" t="s">
        <v>86</v>
      </c>
      <c r="F7" s="18" t="s">
        <v>87</v>
      </c>
      <c r="G7" s="18" t="s">
        <v>88</v>
      </c>
      <c r="H7" s="21">
        <v>43215</v>
      </c>
      <c r="I7" s="18" t="s">
        <v>79</v>
      </c>
      <c r="J7" s="20">
        <v>825288</v>
      </c>
      <c r="K7" s="18" t="s">
        <v>89</v>
      </c>
      <c r="L7" s="21">
        <v>60</v>
      </c>
      <c r="M7" s="21">
        <v>50</v>
      </c>
      <c r="N7" s="21">
        <v>20</v>
      </c>
      <c r="O7" s="22">
        <v>46035</v>
      </c>
      <c r="P7" s="18" t="s">
        <v>52</v>
      </c>
      <c r="Q7" s="18" t="s">
        <v>90</v>
      </c>
    </row>
    <row r="8" spans="1:17" s="16" customFormat="1">
      <c r="A8" s="17" t="s">
        <v>91</v>
      </c>
      <c r="B8" s="18" t="s">
        <v>92</v>
      </c>
      <c r="C8" s="18" t="s">
        <v>93</v>
      </c>
      <c r="D8" s="18" t="s">
        <v>47</v>
      </c>
      <c r="E8" s="18" t="s">
        <v>94</v>
      </c>
      <c r="F8" s="18" t="s">
        <v>95</v>
      </c>
      <c r="G8" s="18" t="s">
        <v>96</v>
      </c>
      <c r="H8" s="21">
        <v>33139</v>
      </c>
      <c r="I8" s="18" t="s">
        <v>97</v>
      </c>
      <c r="J8" s="20">
        <v>546755</v>
      </c>
      <c r="K8" s="18" t="s">
        <v>98</v>
      </c>
      <c r="L8" s="21">
        <v>25</v>
      </c>
      <c r="M8" s="21">
        <v>50</v>
      </c>
      <c r="N8" s="21">
        <v>20</v>
      </c>
      <c r="O8" s="22">
        <v>46021</v>
      </c>
      <c r="P8" s="18" t="s">
        <v>62</v>
      </c>
      <c r="Q8" s="18" t="s">
        <v>99</v>
      </c>
    </row>
    <row r="9" spans="1:17" s="16" customFormat="1">
      <c r="A9" s="17" t="s">
        <v>100</v>
      </c>
      <c r="B9" s="18" t="s">
        <v>101</v>
      </c>
      <c r="C9" s="18" t="s">
        <v>102</v>
      </c>
      <c r="D9" s="18" t="s">
        <v>36</v>
      </c>
      <c r="E9" s="18" t="s">
        <v>103</v>
      </c>
      <c r="F9" s="18" t="s">
        <v>104</v>
      </c>
      <c r="G9" s="18" t="s">
        <v>105</v>
      </c>
      <c r="H9" s="21">
        <v>53711</v>
      </c>
      <c r="I9" s="18" t="s">
        <v>106</v>
      </c>
      <c r="J9" s="20">
        <v>1034631</v>
      </c>
      <c r="K9" s="18" t="s">
        <v>71</v>
      </c>
      <c r="L9" s="21">
        <v>100</v>
      </c>
      <c r="M9" s="21">
        <v>80</v>
      </c>
      <c r="N9" s="21">
        <v>30</v>
      </c>
      <c r="O9" s="22">
        <v>45977</v>
      </c>
      <c r="P9" s="18" t="s">
        <v>107</v>
      </c>
      <c r="Q9" s="18" t="s">
        <v>108</v>
      </c>
    </row>
    <row r="10" spans="1:17" s="16" customFormat="1">
      <c r="A10" s="17" t="s">
        <v>109</v>
      </c>
      <c r="B10" s="18" t="s">
        <v>110</v>
      </c>
      <c r="C10" s="18" t="s">
        <v>111</v>
      </c>
      <c r="D10" s="18" t="s">
        <v>36</v>
      </c>
      <c r="E10" s="18" t="s">
        <v>112</v>
      </c>
      <c r="F10" s="18" t="s">
        <v>113</v>
      </c>
      <c r="G10" s="18" t="s">
        <v>114</v>
      </c>
      <c r="H10" s="21">
        <v>94118</v>
      </c>
      <c r="I10" s="18" t="s">
        <v>115</v>
      </c>
      <c r="J10" s="20">
        <v>1160519</v>
      </c>
      <c r="K10" s="18" t="s">
        <v>116</v>
      </c>
      <c r="L10" s="21">
        <v>10</v>
      </c>
      <c r="M10" s="21">
        <v>60</v>
      </c>
      <c r="N10" s="21">
        <v>40</v>
      </c>
      <c r="O10" s="22">
        <v>45989</v>
      </c>
      <c r="P10" s="18" t="s">
        <v>81</v>
      </c>
      <c r="Q10" s="18" t="s">
        <v>117</v>
      </c>
    </row>
    <row r="11" spans="1:17" s="16" customFormat="1">
      <c r="A11" s="17" t="s">
        <v>118</v>
      </c>
      <c r="B11" s="18" t="s">
        <v>119</v>
      </c>
      <c r="C11" s="18" t="s">
        <v>120</v>
      </c>
      <c r="D11" s="18" t="s">
        <v>36</v>
      </c>
      <c r="E11" s="18" t="s">
        <v>121</v>
      </c>
      <c r="F11" s="18" t="s">
        <v>122</v>
      </c>
      <c r="G11" s="18" t="s">
        <v>123</v>
      </c>
      <c r="H11" s="21">
        <v>2108</v>
      </c>
      <c r="I11" s="18" t="s">
        <v>70</v>
      </c>
      <c r="J11" s="20">
        <v>323337</v>
      </c>
      <c r="K11" s="18" t="s">
        <v>124</v>
      </c>
      <c r="L11" s="21">
        <v>10</v>
      </c>
      <c r="M11" s="21">
        <v>50</v>
      </c>
      <c r="N11" s="21">
        <v>20</v>
      </c>
      <c r="O11" s="22">
        <v>46034</v>
      </c>
      <c r="P11" s="18" t="s">
        <v>62</v>
      </c>
      <c r="Q11" s="18" t="s">
        <v>125</v>
      </c>
    </row>
    <row r="12" spans="1:17" s="16" customFormat="1">
      <c r="A12" s="17" t="s">
        <v>126</v>
      </c>
      <c r="B12" s="18" t="s">
        <v>127</v>
      </c>
      <c r="C12" s="18" t="s">
        <v>128</v>
      </c>
      <c r="D12" s="18" t="s">
        <v>47</v>
      </c>
      <c r="E12" s="18" t="s">
        <v>129</v>
      </c>
      <c r="F12" s="18" t="s">
        <v>130</v>
      </c>
      <c r="G12" s="18" t="s">
        <v>131</v>
      </c>
      <c r="H12" s="21">
        <v>84106</v>
      </c>
      <c r="I12" s="18" t="s">
        <v>132</v>
      </c>
      <c r="J12" s="20">
        <v>1183772</v>
      </c>
      <c r="K12" s="18" t="s">
        <v>133</v>
      </c>
      <c r="L12" s="21">
        <v>25</v>
      </c>
      <c r="M12" s="21">
        <v>60</v>
      </c>
      <c r="N12" s="21">
        <v>40</v>
      </c>
      <c r="O12" s="22">
        <v>45980</v>
      </c>
      <c r="P12" s="18" t="s">
        <v>52</v>
      </c>
      <c r="Q12" s="18" t="s">
        <v>134</v>
      </c>
    </row>
    <row r="13" spans="1:17" s="16" customFormat="1">
      <c r="A13" s="17" t="s">
        <v>135</v>
      </c>
      <c r="B13" s="18" t="s">
        <v>136</v>
      </c>
      <c r="C13" s="18" t="s">
        <v>137</v>
      </c>
      <c r="D13" s="18" t="s">
        <v>47</v>
      </c>
      <c r="E13" s="18" t="s">
        <v>138</v>
      </c>
      <c r="F13" s="18" t="s">
        <v>139</v>
      </c>
      <c r="G13" s="18" t="s">
        <v>140</v>
      </c>
      <c r="H13" s="21">
        <v>30309</v>
      </c>
      <c r="I13" s="18" t="s">
        <v>141</v>
      </c>
      <c r="J13" s="20">
        <v>521436</v>
      </c>
      <c r="K13" s="18" t="s">
        <v>71</v>
      </c>
      <c r="L13" s="21">
        <v>25</v>
      </c>
      <c r="M13" s="21">
        <v>50</v>
      </c>
      <c r="N13" s="21">
        <v>20</v>
      </c>
      <c r="O13" s="22">
        <v>46023</v>
      </c>
      <c r="P13" s="18" t="s">
        <v>52</v>
      </c>
      <c r="Q13" s="18" t="s">
        <v>142</v>
      </c>
    </row>
    <row r="14" spans="1:17" s="16" customFormat="1">
      <c r="A14" s="17" t="s">
        <v>143</v>
      </c>
      <c r="B14" s="18" t="s">
        <v>144</v>
      </c>
      <c r="C14" s="18" t="s">
        <v>145</v>
      </c>
      <c r="D14" s="18" t="s">
        <v>47</v>
      </c>
      <c r="E14" s="18" t="s">
        <v>146</v>
      </c>
      <c r="F14" s="18" t="s">
        <v>147</v>
      </c>
      <c r="G14" s="18" t="s">
        <v>148</v>
      </c>
      <c r="H14" s="21">
        <v>37205</v>
      </c>
      <c r="I14" s="18" t="s">
        <v>70</v>
      </c>
      <c r="J14" s="20">
        <v>1122301</v>
      </c>
      <c r="K14" s="18" t="s">
        <v>41</v>
      </c>
      <c r="L14" s="21">
        <v>100</v>
      </c>
      <c r="M14" s="21">
        <v>70</v>
      </c>
      <c r="N14" s="21">
        <v>50</v>
      </c>
      <c r="O14" s="22">
        <v>45935</v>
      </c>
      <c r="P14" s="18" t="s">
        <v>149</v>
      </c>
      <c r="Q14" s="18" t="s">
        <v>150</v>
      </c>
    </row>
    <row r="15" spans="1:17" s="16" customFormat="1">
      <c r="A15" s="17" t="s">
        <v>151</v>
      </c>
      <c r="B15" s="18" t="s">
        <v>152</v>
      </c>
      <c r="C15" s="18" t="s">
        <v>153</v>
      </c>
      <c r="D15" s="18" t="s">
        <v>47</v>
      </c>
      <c r="E15" s="18" t="s">
        <v>154</v>
      </c>
      <c r="F15" s="18" t="s">
        <v>155</v>
      </c>
      <c r="G15" s="18" t="s">
        <v>156</v>
      </c>
      <c r="H15" s="21">
        <v>19106</v>
      </c>
      <c r="I15" s="18" t="s">
        <v>141</v>
      </c>
      <c r="J15" s="20">
        <v>640052</v>
      </c>
      <c r="K15" s="18" t="s">
        <v>71</v>
      </c>
      <c r="L15" s="21">
        <v>25</v>
      </c>
      <c r="M15" s="21">
        <v>80</v>
      </c>
      <c r="N15" s="21">
        <v>50</v>
      </c>
      <c r="O15" s="22">
        <v>46020</v>
      </c>
      <c r="P15" s="18" t="s">
        <v>42</v>
      </c>
      <c r="Q15" s="18" t="s">
        <v>157</v>
      </c>
    </row>
    <row r="16" spans="1:17" s="16" customFormat="1">
      <c r="A16" s="17" t="s">
        <v>158</v>
      </c>
      <c r="B16" s="18" t="s">
        <v>159</v>
      </c>
      <c r="C16" s="18" t="s">
        <v>160</v>
      </c>
      <c r="D16" s="18" t="s">
        <v>47</v>
      </c>
      <c r="E16" s="18" t="s">
        <v>161</v>
      </c>
      <c r="F16" s="18" t="s">
        <v>162</v>
      </c>
      <c r="G16" s="18" t="s">
        <v>59</v>
      </c>
      <c r="H16" s="21">
        <v>78704</v>
      </c>
      <c r="I16" s="18" t="s">
        <v>70</v>
      </c>
      <c r="J16" s="20">
        <v>919383</v>
      </c>
      <c r="K16" s="18" t="s">
        <v>163</v>
      </c>
      <c r="L16" s="21">
        <v>90</v>
      </c>
      <c r="M16" s="21">
        <v>70</v>
      </c>
      <c r="N16" s="21">
        <v>30</v>
      </c>
      <c r="O16" s="22">
        <v>45986</v>
      </c>
      <c r="P16" s="18" t="s">
        <v>52</v>
      </c>
      <c r="Q16" s="18" t="s">
        <v>164</v>
      </c>
    </row>
    <row r="17" spans="1:17" s="16" customFormat="1">
      <c r="A17" s="17" t="s">
        <v>165</v>
      </c>
      <c r="B17" s="18" t="s">
        <v>166</v>
      </c>
      <c r="C17" s="18" t="s">
        <v>167</v>
      </c>
      <c r="D17" s="18" t="s">
        <v>47</v>
      </c>
      <c r="E17" s="18" t="s">
        <v>168</v>
      </c>
      <c r="F17" s="18" t="s">
        <v>169</v>
      </c>
      <c r="G17" s="18" t="s">
        <v>170</v>
      </c>
      <c r="H17" s="21">
        <v>98116</v>
      </c>
      <c r="I17" s="18" t="s">
        <v>79</v>
      </c>
      <c r="J17" s="20">
        <v>256229</v>
      </c>
      <c r="K17" s="18" t="s">
        <v>98</v>
      </c>
      <c r="L17" s="21">
        <v>60</v>
      </c>
      <c r="M17" s="21">
        <v>70</v>
      </c>
      <c r="N17" s="21">
        <v>30</v>
      </c>
      <c r="O17" s="22">
        <v>45978</v>
      </c>
      <c r="P17" s="18" t="s">
        <v>62</v>
      </c>
      <c r="Q17" s="18" t="s">
        <v>171</v>
      </c>
    </row>
    <row r="18" spans="1:17" s="16" customFormat="1">
      <c r="A18" s="17" t="s">
        <v>172</v>
      </c>
      <c r="B18" s="18" t="s">
        <v>173</v>
      </c>
      <c r="C18" s="18" t="s">
        <v>174</v>
      </c>
      <c r="D18" s="18" t="s">
        <v>47</v>
      </c>
      <c r="E18" s="18" t="s">
        <v>175</v>
      </c>
      <c r="F18" s="18" t="s">
        <v>176</v>
      </c>
      <c r="G18" s="18" t="s">
        <v>177</v>
      </c>
      <c r="H18" s="21">
        <v>55408</v>
      </c>
      <c r="I18" s="18" t="s">
        <v>132</v>
      </c>
      <c r="J18" s="20">
        <v>849738</v>
      </c>
      <c r="K18" s="18" t="s">
        <v>61</v>
      </c>
      <c r="L18" s="21">
        <v>40</v>
      </c>
      <c r="M18" s="21">
        <v>50</v>
      </c>
      <c r="N18" s="21">
        <v>20</v>
      </c>
      <c r="O18" s="22">
        <v>45976</v>
      </c>
      <c r="P18" s="18" t="s">
        <v>42</v>
      </c>
      <c r="Q18" s="18" t="s">
        <v>178</v>
      </c>
    </row>
    <row r="19" spans="1:17" s="16" customFormat="1">
      <c r="A19" s="17" t="s">
        <v>179</v>
      </c>
      <c r="B19" s="18" t="s">
        <v>180</v>
      </c>
      <c r="C19" s="18" t="s">
        <v>181</v>
      </c>
      <c r="D19" s="18" t="s">
        <v>36</v>
      </c>
      <c r="E19" s="18" t="s">
        <v>182</v>
      </c>
      <c r="F19" s="24" t="s">
        <v>183</v>
      </c>
      <c r="G19" s="18" t="s">
        <v>184</v>
      </c>
      <c r="H19" s="21">
        <v>27609</v>
      </c>
      <c r="I19" s="18" t="s">
        <v>132</v>
      </c>
      <c r="J19" s="20">
        <v>591801</v>
      </c>
      <c r="K19" s="18" t="s">
        <v>98</v>
      </c>
      <c r="L19" s="21">
        <v>10</v>
      </c>
      <c r="M19" s="21">
        <v>80</v>
      </c>
      <c r="N19" s="21">
        <v>30</v>
      </c>
      <c r="O19" s="22">
        <v>46006</v>
      </c>
      <c r="P19" s="18" t="s">
        <v>149</v>
      </c>
      <c r="Q19" s="18" t="s">
        <v>185</v>
      </c>
    </row>
    <row r="20" spans="1:17" s="16" customFormat="1">
      <c r="A20" s="17" t="s">
        <v>186</v>
      </c>
      <c r="B20" s="18" t="s">
        <v>187</v>
      </c>
      <c r="C20" s="18" t="s">
        <v>188</v>
      </c>
      <c r="D20" s="18" t="s">
        <v>36</v>
      </c>
      <c r="E20" s="18" t="s">
        <v>189</v>
      </c>
      <c r="F20" s="23" t="s">
        <v>190</v>
      </c>
      <c r="G20" s="18" t="s">
        <v>191</v>
      </c>
      <c r="H20" s="21">
        <v>89117</v>
      </c>
      <c r="I20" s="18" t="s">
        <v>115</v>
      </c>
      <c r="J20" s="20">
        <v>370038</v>
      </c>
      <c r="K20" s="18" t="s">
        <v>116</v>
      </c>
      <c r="L20" s="21">
        <v>90</v>
      </c>
      <c r="M20" s="21">
        <v>60</v>
      </c>
      <c r="N20" s="21">
        <v>50</v>
      </c>
      <c r="O20" s="22">
        <v>45975</v>
      </c>
      <c r="P20" s="18" t="s">
        <v>52</v>
      </c>
      <c r="Q20" s="18" t="s">
        <v>192</v>
      </c>
    </row>
    <row r="21" spans="1:17" s="16" customFormat="1">
      <c r="A21" s="25" t="s">
        <v>193</v>
      </c>
      <c r="B21" s="26" t="s">
        <v>194</v>
      </c>
      <c r="C21" s="26" t="s">
        <v>195</v>
      </c>
      <c r="D21" s="27" t="s">
        <v>47</v>
      </c>
      <c r="E21" s="26" t="s">
        <v>196</v>
      </c>
      <c r="F21" s="26" t="s">
        <v>197</v>
      </c>
      <c r="G21" s="26" t="s">
        <v>198</v>
      </c>
      <c r="H21" s="29">
        <v>97214</v>
      </c>
      <c r="I21" s="26" t="s">
        <v>132</v>
      </c>
      <c r="J21" s="28">
        <v>1033247</v>
      </c>
      <c r="K21" s="26" t="s">
        <v>199</v>
      </c>
      <c r="L21" s="29">
        <v>40</v>
      </c>
      <c r="M21" s="29">
        <v>80</v>
      </c>
      <c r="N21" s="29">
        <v>40</v>
      </c>
      <c r="O21" s="30">
        <v>45990</v>
      </c>
      <c r="P21" s="26" t="s">
        <v>149</v>
      </c>
      <c r="Q21" s="26" t="s">
        <v>200</v>
      </c>
    </row>
  </sheetData>
  <autoFilter ref="A1:Q1" xr:uid="{00000000-0009-0000-0000-000000000000}"/>
  <conditionalFormatting sqref="L2:L21">
    <cfRule type="containsText" dxfId="5" priority="1" operator="containsText" text="Closed Won">
      <formula>NOT(ISERROR(SEARCH("Closed Won",L2)))</formula>
    </cfRule>
    <cfRule type="containsText" dxfId="4" priority="2" operator="containsText" text="Closed Lost">
      <formula>NOT(ISERROR(SEARCH("Closed Lost",L2)))</formula>
    </cfRule>
    <cfRule type="containsText" dxfId="3" priority="3" operator="containsText" text="Under Contract">
      <formula>NOT(ISERROR(SEARCH("Under Contract",L2)))</formula>
    </cfRule>
  </conditionalFormatting>
  <dataValidations count="5">
    <dataValidation allowBlank="1" showInputMessage="1" showErrorMessage="1" sqref="J2:J21 L2:L21" xr:uid="{00000000-0002-0000-0000-000001000000}"/>
    <dataValidation type="list" allowBlank="1" showInputMessage="1" showErrorMessage="1" sqref="D2:D21" xr:uid="{DA65DE18-2799-408A-B91F-FB8DD0BDAA5B}">
      <formula1>"Buyer, Seller"</formula1>
    </dataValidation>
    <dataValidation type="list" allowBlank="1" showInputMessage="1" showErrorMessage="1" sqref="I2:I21" xr:uid="{673C4BDA-8DEF-4300-A035-44D3970D836B}">
      <formula1>"Single-Family Home, Multi-Family Home, Flat, Condo, Duplex, Triplex, Fourplex, Loft, Studio, Apartment, Villa, Cottage, Bungalow, Modular Home, Townhouse"</formula1>
    </dataValidation>
    <dataValidation type="list" allowBlank="1" showInputMessage="1" showErrorMessage="1" sqref="P2:P21" xr:uid="{475C7E5B-B1D5-4DC2-8E1F-EF9F3B6D2E75}">
      <formula1>"MLS, Sphere, Zillow, Referral, Open House, Website"</formula1>
    </dataValidation>
    <dataValidation type="list" allowBlank="1" showInputMessage="1" showErrorMessage="1" sqref="G2:H21" xr:uid="{00000000-0002-0000-0000-000000000000}">
      <formula1>OFFSET(#REF!,0,0,1,50)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Q21"/>
  <sheetViews>
    <sheetView workbookViewId="0">
      <selection activeCell="E8" sqref="E8"/>
    </sheetView>
  </sheetViews>
  <sheetFormatPr defaultRowHeight="15"/>
  <cols>
    <col min="1" max="1" width="11.85546875" style="4" customWidth="1"/>
    <col min="2" max="2" width="16" style="5" customWidth="1"/>
    <col min="3" max="3" width="15.7109375" style="4" customWidth="1"/>
    <col min="4" max="4" width="24.85546875" style="4" customWidth="1"/>
    <col min="5" max="5" width="16" style="4" customWidth="1"/>
    <col min="6" max="6" width="21.42578125" style="4" customWidth="1"/>
    <col min="7" max="7" width="25.85546875" style="4" customWidth="1"/>
    <col min="8" max="8" width="28.140625" style="4" customWidth="1"/>
    <col min="9" max="9" width="22.140625" style="4" customWidth="1"/>
    <col min="10" max="10" width="17.140625" style="4" customWidth="1"/>
  </cols>
  <sheetData>
    <row r="1" spans="1:95" s="3" customFormat="1" ht="20.100000000000001" customHeight="1">
      <c r="A1" s="9" t="s">
        <v>16</v>
      </c>
      <c r="B1" s="10" t="s">
        <v>201</v>
      </c>
      <c r="C1" s="11" t="s">
        <v>202</v>
      </c>
      <c r="D1" s="10" t="s">
        <v>203</v>
      </c>
      <c r="E1" s="11" t="s">
        <v>204</v>
      </c>
      <c r="F1" s="10" t="s">
        <v>205</v>
      </c>
      <c r="G1" s="11" t="s">
        <v>206</v>
      </c>
      <c r="H1" s="10" t="s">
        <v>207</v>
      </c>
      <c r="I1" s="11" t="s">
        <v>208</v>
      </c>
      <c r="J1" s="10" t="s">
        <v>209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</row>
    <row r="2" spans="1:95" s="16" customFormat="1">
      <c r="A2" s="31" t="s">
        <v>33</v>
      </c>
      <c r="B2" s="32">
        <v>45934</v>
      </c>
      <c r="C2" s="33">
        <v>762238</v>
      </c>
      <c r="D2" s="34">
        <v>17775</v>
      </c>
      <c r="E2" s="33" t="s">
        <v>210</v>
      </c>
      <c r="F2" s="35">
        <v>25</v>
      </c>
      <c r="G2" s="33" t="s">
        <v>211</v>
      </c>
      <c r="H2" s="35" t="s">
        <v>212</v>
      </c>
      <c r="I2" s="33" t="s">
        <v>212</v>
      </c>
      <c r="J2" s="35" t="s">
        <v>213</v>
      </c>
    </row>
    <row r="3" spans="1:95" s="16" customFormat="1">
      <c r="A3" s="36" t="s">
        <v>44</v>
      </c>
      <c r="B3" s="37">
        <v>45935</v>
      </c>
      <c r="C3" s="38">
        <v>1183970</v>
      </c>
      <c r="D3" s="39">
        <v>22472</v>
      </c>
      <c r="E3" s="38" t="s">
        <v>214</v>
      </c>
      <c r="F3" s="40">
        <v>10</v>
      </c>
      <c r="G3" s="38" t="s">
        <v>211</v>
      </c>
      <c r="H3" s="40" t="s">
        <v>212</v>
      </c>
      <c r="I3" s="38" t="s">
        <v>211</v>
      </c>
      <c r="J3" s="40" t="s">
        <v>215</v>
      </c>
    </row>
    <row r="4" spans="1:95" s="16" customFormat="1">
      <c r="A4" s="41" t="s">
        <v>54</v>
      </c>
      <c r="B4" s="42">
        <v>45944</v>
      </c>
      <c r="C4" s="43">
        <v>1213512</v>
      </c>
      <c r="D4" s="44">
        <v>15782</v>
      </c>
      <c r="E4" s="43" t="s">
        <v>216</v>
      </c>
      <c r="F4" s="45">
        <v>25</v>
      </c>
      <c r="G4" s="43" t="s">
        <v>212</v>
      </c>
      <c r="H4" s="45" t="s">
        <v>211</v>
      </c>
      <c r="I4" s="43" t="s">
        <v>212</v>
      </c>
      <c r="J4" s="45" t="s">
        <v>215</v>
      </c>
    </row>
    <row r="5" spans="1:95" s="16" customFormat="1">
      <c r="A5" s="31" t="s">
        <v>64</v>
      </c>
      <c r="B5" s="32">
        <v>45944</v>
      </c>
      <c r="C5" s="33">
        <v>246521</v>
      </c>
      <c r="D5" s="34">
        <v>8500</v>
      </c>
      <c r="E5" s="33" t="s">
        <v>210</v>
      </c>
      <c r="F5" s="35">
        <v>10</v>
      </c>
      <c r="G5" s="33" t="s">
        <v>211</v>
      </c>
      <c r="H5" s="35" t="s">
        <v>211</v>
      </c>
      <c r="I5" s="33" t="s">
        <v>212</v>
      </c>
      <c r="J5" s="35" t="s">
        <v>217</v>
      </c>
    </row>
    <row r="6" spans="1:95" s="16" customFormat="1">
      <c r="A6" s="36" t="s">
        <v>73</v>
      </c>
      <c r="B6" s="37">
        <v>45918</v>
      </c>
      <c r="C6" s="38">
        <v>278502</v>
      </c>
      <c r="D6" s="39">
        <v>3645</v>
      </c>
      <c r="E6" s="38" t="s">
        <v>218</v>
      </c>
      <c r="F6" s="40">
        <v>20</v>
      </c>
      <c r="G6" s="38" t="s">
        <v>212</v>
      </c>
      <c r="H6" s="40" t="s">
        <v>211</v>
      </c>
      <c r="I6" s="38" t="s">
        <v>212</v>
      </c>
      <c r="J6" s="40" t="s">
        <v>213</v>
      </c>
    </row>
    <row r="7" spans="1:95" s="16" customFormat="1">
      <c r="A7" s="31" t="s">
        <v>83</v>
      </c>
      <c r="B7" s="32">
        <v>45946</v>
      </c>
      <c r="C7" s="33">
        <v>846069</v>
      </c>
      <c r="D7" s="34">
        <v>11296</v>
      </c>
      <c r="E7" s="33" t="s">
        <v>219</v>
      </c>
      <c r="F7" s="35">
        <v>25</v>
      </c>
      <c r="G7" s="33" t="s">
        <v>212</v>
      </c>
      <c r="H7" s="35" t="s">
        <v>211</v>
      </c>
      <c r="I7" s="33" t="s">
        <v>211</v>
      </c>
      <c r="J7" s="35" t="s">
        <v>215</v>
      </c>
    </row>
    <row r="8" spans="1:95" s="16" customFormat="1">
      <c r="A8" s="36" t="s">
        <v>91</v>
      </c>
      <c r="B8" s="37">
        <v>45929</v>
      </c>
      <c r="C8" s="38">
        <v>536098</v>
      </c>
      <c r="D8" s="39">
        <v>19989</v>
      </c>
      <c r="E8" s="38" t="s">
        <v>210</v>
      </c>
      <c r="F8" s="40">
        <v>25</v>
      </c>
      <c r="G8" s="38" t="s">
        <v>211</v>
      </c>
      <c r="H8" s="40" t="s">
        <v>212</v>
      </c>
      <c r="I8" s="38" t="s">
        <v>211</v>
      </c>
      <c r="J8" s="40" t="s">
        <v>217</v>
      </c>
    </row>
    <row r="9" spans="1:95" s="16" customFormat="1">
      <c r="A9" s="31" t="s">
        <v>100</v>
      </c>
      <c r="B9" s="32">
        <v>45919</v>
      </c>
      <c r="C9" s="33">
        <v>1060596</v>
      </c>
      <c r="D9" s="34">
        <v>9217</v>
      </c>
      <c r="E9" s="33" t="s">
        <v>214</v>
      </c>
      <c r="F9" s="35">
        <v>20</v>
      </c>
      <c r="G9" s="33" t="s">
        <v>212</v>
      </c>
      <c r="H9" s="35" t="s">
        <v>212</v>
      </c>
      <c r="I9" s="33" t="s">
        <v>212</v>
      </c>
      <c r="J9" s="35" t="s">
        <v>213</v>
      </c>
    </row>
    <row r="10" spans="1:95" s="16" customFormat="1">
      <c r="A10" s="36" t="s">
        <v>109</v>
      </c>
      <c r="B10" s="37">
        <v>45926</v>
      </c>
      <c r="C10" s="38">
        <v>1163572</v>
      </c>
      <c r="D10" s="39">
        <v>10596</v>
      </c>
      <c r="E10" s="38" t="s">
        <v>220</v>
      </c>
      <c r="F10" s="40">
        <v>10</v>
      </c>
      <c r="G10" s="38" t="s">
        <v>212</v>
      </c>
      <c r="H10" s="40" t="s">
        <v>212</v>
      </c>
      <c r="I10" s="38" t="s">
        <v>211</v>
      </c>
      <c r="J10" s="40" t="s">
        <v>221</v>
      </c>
    </row>
    <row r="11" spans="1:95" s="16" customFormat="1">
      <c r="A11" s="31" t="s">
        <v>118</v>
      </c>
      <c r="B11" s="32">
        <v>45938</v>
      </c>
      <c r="C11" s="33">
        <v>310199</v>
      </c>
      <c r="D11" s="34">
        <v>7791</v>
      </c>
      <c r="E11" s="33" t="s">
        <v>218</v>
      </c>
      <c r="F11" s="35">
        <v>20</v>
      </c>
      <c r="G11" s="33" t="s">
        <v>211</v>
      </c>
      <c r="H11" s="35" t="s">
        <v>211</v>
      </c>
      <c r="I11" s="33" t="s">
        <v>211</v>
      </c>
      <c r="J11" s="35" t="s">
        <v>222</v>
      </c>
    </row>
    <row r="12" spans="1:95" s="16" customFormat="1">
      <c r="A12" s="36" t="s">
        <v>126</v>
      </c>
      <c r="B12" s="37">
        <v>45919</v>
      </c>
      <c r="C12" s="38">
        <v>1196899</v>
      </c>
      <c r="D12" s="39">
        <v>9439</v>
      </c>
      <c r="E12" s="38" t="s">
        <v>216</v>
      </c>
      <c r="F12" s="40">
        <v>25</v>
      </c>
      <c r="G12" s="38" t="s">
        <v>212</v>
      </c>
      <c r="H12" s="40" t="s">
        <v>212</v>
      </c>
      <c r="I12" s="38" t="s">
        <v>212</v>
      </c>
      <c r="J12" s="40" t="s">
        <v>215</v>
      </c>
    </row>
    <row r="13" spans="1:95" s="16" customFormat="1">
      <c r="A13" s="31" t="s">
        <v>135</v>
      </c>
      <c r="B13" s="32">
        <v>45933</v>
      </c>
      <c r="C13" s="33">
        <v>526049</v>
      </c>
      <c r="D13" s="34">
        <v>12422</v>
      </c>
      <c r="E13" s="33" t="s">
        <v>219</v>
      </c>
      <c r="F13" s="35">
        <v>20</v>
      </c>
      <c r="G13" s="33" t="s">
        <v>211</v>
      </c>
      <c r="H13" s="35" t="s">
        <v>212</v>
      </c>
      <c r="I13" s="33" t="s">
        <v>211</v>
      </c>
      <c r="J13" s="35" t="s">
        <v>217</v>
      </c>
    </row>
    <row r="14" spans="1:95" s="16" customFormat="1">
      <c r="A14" s="36" t="s">
        <v>143</v>
      </c>
      <c r="B14" s="37">
        <v>45940</v>
      </c>
      <c r="C14" s="38">
        <v>1129205</v>
      </c>
      <c r="D14" s="39">
        <v>12158</v>
      </c>
      <c r="E14" s="38" t="s">
        <v>210</v>
      </c>
      <c r="F14" s="40">
        <v>10</v>
      </c>
      <c r="G14" s="38" t="s">
        <v>212</v>
      </c>
      <c r="H14" s="40" t="s">
        <v>212</v>
      </c>
      <c r="I14" s="38" t="s">
        <v>212</v>
      </c>
      <c r="J14" s="40" t="s">
        <v>217</v>
      </c>
    </row>
    <row r="15" spans="1:95" s="16" customFormat="1">
      <c r="A15" s="31" t="s">
        <v>151</v>
      </c>
      <c r="B15" s="32">
        <v>45942</v>
      </c>
      <c r="C15" s="33">
        <v>634186</v>
      </c>
      <c r="D15" s="34">
        <v>4214</v>
      </c>
      <c r="E15" s="33" t="s">
        <v>210</v>
      </c>
      <c r="F15" s="35">
        <v>10</v>
      </c>
      <c r="G15" s="33" t="s">
        <v>212</v>
      </c>
      <c r="H15" s="35" t="s">
        <v>212</v>
      </c>
      <c r="I15" s="33" t="s">
        <v>211</v>
      </c>
      <c r="J15" s="35" t="s">
        <v>222</v>
      </c>
    </row>
    <row r="16" spans="1:95" s="16" customFormat="1">
      <c r="A16" s="36" t="s">
        <v>158</v>
      </c>
      <c r="B16" s="37">
        <v>45939</v>
      </c>
      <c r="C16" s="38">
        <v>947493</v>
      </c>
      <c r="D16" s="39">
        <v>20794</v>
      </c>
      <c r="E16" s="38" t="s">
        <v>210</v>
      </c>
      <c r="F16" s="40">
        <v>5</v>
      </c>
      <c r="G16" s="38" t="s">
        <v>212</v>
      </c>
      <c r="H16" s="40" t="s">
        <v>211</v>
      </c>
      <c r="I16" s="38" t="s">
        <v>211</v>
      </c>
      <c r="J16" s="40" t="s">
        <v>221</v>
      </c>
    </row>
    <row r="17" spans="1:10" s="16" customFormat="1">
      <c r="A17" s="31" t="s">
        <v>165</v>
      </c>
      <c r="B17" s="32">
        <v>45920</v>
      </c>
      <c r="C17" s="33">
        <v>266713</v>
      </c>
      <c r="D17" s="34">
        <v>5597</v>
      </c>
      <c r="E17" s="33" t="s">
        <v>214</v>
      </c>
      <c r="F17" s="35">
        <v>5</v>
      </c>
      <c r="G17" s="33" t="s">
        <v>211</v>
      </c>
      <c r="H17" s="35" t="s">
        <v>211</v>
      </c>
      <c r="I17" s="33" t="s">
        <v>211</v>
      </c>
      <c r="J17" s="35" t="s">
        <v>215</v>
      </c>
    </row>
    <row r="18" spans="1:10" s="16" customFormat="1">
      <c r="A18" s="36" t="s">
        <v>172</v>
      </c>
      <c r="B18" s="37">
        <v>45930</v>
      </c>
      <c r="C18" s="38">
        <v>853992</v>
      </c>
      <c r="D18" s="39">
        <v>23822</v>
      </c>
      <c r="E18" s="38" t="s">
        <v>216</v>
      </c>
      <c r="F18" s="40">
        <v>25</v>
      </c>
      <c r="G18" s="38" t="s">
        <v>211</v>
      </c>
      <c r="H18" s="40" t="s">
        <v>212</v>
      </c>
      <c r="I18" s="38" t="s">
        <v>212</v>
      </c>
      <c r="J18" s="40" t="s">
        <v>217</v>
      </c>
    </row>
    <row r="19" spans="1:10" s="16" customFormat="1">
      <c r="A19" s="31" t="s">
        <v>179</v>
      </c>
      <c r="B19" s="32">
        <v>45922</v>
      </c>
      <c r="C19" s="33">
        <v>609566</v>
      </c>
      <c r="D19" s="34">
        <v>12457</v>
      </c>
      <c r="E19" s="33" t="s">
        <v>218</v>
      </c>
      <c r="F19" s="35">
        <v>20</v>
      </c>
      <c r="G19" s="33" t="s">
        <v>211</v>
      </c>
      <c r="H19" s="35" t="s">
        <v>212</v>
      </c>
      <c r="I19" s="33" t="s">
        <v>212</v>
      </c>
      <c r="J19" s="35" t="s">
        <v>217</v>
      </c>
    </row>
    <row r="20" spans="1:10" s="16" customFormat="1">
      <c r="A20" s="36" t="s">
        <v>186</v>
      </c>
      <c r="B20" s="37">
        <v>45930</v>
      </c>
      <c r="C20" s="38">
        <v>363321</v>
      </c>
      <c r="D20" s="39">
        <v>24769</v>
      </c>
      <c r="E20" s="38" t="s">
        <v>210</v>
      </c>
      <c r="F20" s="40">
        <v>20</v>
      </c>
      <c r="G20" s="38" t="s">
        <v>211</v>
      </c>
      <c r="H20" s="40" t="s">
        <v>212</v>
      </c>
      <c r="I20" s="38" t="s">
        <v>212</v>
      </c>
      <c r="J20" s="40" t="s">
        <v>217</v>
      </c>
    </row>
    <row r="21" spans="1:10" s="16" customFormat="1">
      <c r="A21" s="46" t="s">
        <v>193</v>
      </c>
      <c r="B21" s="47">
        <v>45941</v>
      </c>
      <c r="C21" s="48">
        <v>1060226</v>
      </c>
      <c r="D21" s="49">
        <v>18011</v>
      </c>
      <c r="E21" s="48" t="s">
        <v>218</v>
      </c>
      <c r="F21" s="50">
        <v>25</v>
      </c>
      <c r="G21" s="48" t="s">
        <v>211</v>
      </c>
      <c r="H21" s="50" t="s">
        <v>212</v>
      </c>
      <c r="I21" s="48" t="s">
        <v>212</v>
      </c>
      <c r="J21" s="50" t="s">
        <v>213</v>
      </c>
    </row>
  </sheetData>
  <autoFilter ref="A1:J1" xr:uid="{00000000-0009-0000-0000-000001000000}"/>
  <dataValidations count="2">
    <dataValidation type="list" allowBlank="1" showInputMessage="1" showErrorMessage="1" sqref="E2:E21" xr:uid="{00000000-0002-0000-0100-000000000000}">
      <formula1>"Cash, Conventional, FHA, VA, Owner Financing, ARM"</formula1>
    </dataValidation>
    <dataValidation type="list" allowBlank="1" showInputMessage="1" showErrorMessage="1" sqref="G2:I21" xr:uid="{00000000-0002-0000-0100-000001000000}">
      <formula1>OFFSET(#REF!,0,0,1,2)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E10" sqref="E10"/>
    </sheetView>
  </sheetViews>
  <sheetFormatPr defaultRowHeight="15"/>
  <cols>
    <col min="1" max="1" width="15.140625" style="4" customWidth="1"/>
    <col min="2" max="7" width="27.28515625" style="5" customWidth="1"/>
  </cols>
  <sheetData>
    <row r="1" spans="1:7" ht="20.100000000000001" customHeight="1">
      <c r="A1" s="6" t="s">
        <v>16</v>
      </c>
      <c r="B1" s="6" t="s">
        <v>223</v>
      </c>
      <c r="C1" s="7" t="s">
        <v>224</v>
      </c>
      <c r="D1" s="8" t="s">
        <v>225</v>
      </c>
      <c r="E1" s="7" t="s">
        <v>226</v>
      </c>
      <c r="F1" s="8" t="s">
        <v>227</v>
      </c>
      <c r="G1" s="7" t="s">
        <v>228</v>
      </c>
    </row>
    <row r="2" spans="1:7">
      <c r="A2" s="55" t="s">
        <v>33</v>
      </c>
      <c r="B2" s="59">
        <v>45921</v>
      </c>
      <c r="C2" s="57">
        <v>45939</v>
      </c>
      <c r="D2" s="58">
        <v>45952</v>
      </c>
      <c r="E2" s="57">
        <v>45936</v>
      </c>
      <c r="F2" s="58">
        <v>45959</v>
      </c>
      <c r="G2" s="57">
        <v>45960</v>
      </c>
    </row>
    <row r="3" spans="1:7">
      <c r="A3" s="55" t="s">
        <v>44</v>
      </c>
      <c r="B3" s="56">
        <v>45922</v>
      </c>
      <c r="C3" s="57">
        <v>45940</v>
      </c>
      <c r="D3" s="58">
        <v>45939</v>
      </c>
      <c r="E3" s="57">
        <v>45949</v>
      </c>
      <c r="F3" s="58">
        <v>45963</v>
      </c>
      <c r="G3" s="57">
        <v>45968</v>
      </c>
    </row>
    <row r="4" spans="1:7">
      <c r="A4" s="55" t="s">
        <v>54</v>
      </c>
      <c r="B4" s="56">
        <v>45926</v>
      </c>
      <c r="C4" s="57">
        <v>45939</v>
      </c>
      <c r="D4" s="58">
        <v>45949</v>
      </c>
      <c r="E4" s="57">
        <v>45956</v>
      </c>
      <c r="F4" s="58">
        <v>45963</v>
      </c>
      <c r="G4" s="57">
        <v>45964</v>
      </c>
    </row>
    <row r="5" spans="1:7">
      <c r="A5" s="55" t="s">
        <v>64</v>
      </c>
      <c r="B5" s="56">
        <v>45925</v>
      </c>
      <c r="C5" s="57">
        <v>45933</v>
      </c>
      <c r="D5" s="58">
        <v>45950</v>
      </c>
      <c r="E5" s="57">
        <v>45947</v>
      </c>
      <c r="F5" s="58">
        <v>45959</v>
      </c>
      <c r="G5" s="57">
        <v>45997</v>
      </c>
    </row>
    <row r="6" spans="1:7">
      <c r="A6" s="55" t="s">
        <v>73</v>
      </c>
      <c r="B6" s="56">
        <v>45928</v>
      </c>
      <c r="C6" s="57">
        <v>45941</v>
      </c>
      <c r="D6" s="58">
        <v>45932</v>
      </c>
      <c r="E6" s="57">
        <v>45961</v>
      </c>
      <c r="F6" s="58">
        <v>45976</v>
      </c>
      <c r="G6" s="57">
        <v>45956</v>
      </c>
    </row>
    <row r="7" spans="1:7">
      <c r="A7" s="55" t="s">
        <v>83</v>
      </c>
      <c r="B7" s="56">
        <v>45928</v>
      </c>
      <c r="C7" s="57">
        <v>45923</v>
      </c>
      <c r="D7" s="58">
        <v>45930</v>
      </c>
      <c r="E7" s="57">
        <v>45945</v>
      </c>
      <c r="F7" s="58">
        <v>45975</v>
      </c>
      <c r="G7" s="57">
        <v>46035</v>
      </c>
    </row>
    <row r="8" spans="1:7">
      <c r="A8" s="55" t="s">
        <v>91</v>
      </c>
      <c r="B8" s="56">
        <v>45918</v>
      </c>
      <c r="C8" s="57">
        <v>45925</v>
      </c>
      <c r="D8" s="58">
        <v>45935</v>
      </c>
      <c r="E8" s="57">
        <v>45937</v>
      </c>
      <c r="F8" s="58">
        <v>45963</v>
      </c>
      <c r="G8" s="57">
        <v>46021</v>
      </c>
    </row>
    <row r="9" spans="1:7">
      <c r="A9" s="55" t="s">
        <v>100</v>
      </c>
      <c r="B9" s="56">
        <v>45920</v>
      </c>
      <c r="C9" s="57">
        <v>45938</v>
      </c>
      <c r="D9" s="58">
        <v>45937</v>
      </c>
      <c r="E9" s="57">
        <v>45949</v>
      </c>
      <c r="F9" s="58">
        <v>45942</v>
      </c>
      <c r="G9" s="57">
        <v>45977</v>
      </c>
    </row>
    <row r="10" spans="1:7">
      <c r="A10" s="55" t="s">
        <v>109</v>
      </c>
      <c r="B10" s="56">
        <v>45925</v>
      </c>
      <c r="C10" s="57">
        <v>45940</v>
      </c>
      <c r="D10" s="58">
        <v>45950</v>
      </c>
      <c r="E10" s="57">
        <v>45941</v>
      </c>
      <c r="F10" s="58">
        <v>45967</v>
      </c>
      <c r="G10" s="57">
        <v>45989</v>
      </c>
    </row>
    <row r="11" spans="1:7">
      <c r="A11" s="55" t="s">
        <v>118</v>
      </c>
      <c r="B11" s="56">
        <v>45926</v>
      </c>
      <c r="C11" s="57">
        <v>45933</v>
      </c>
      <c r="D11" s="58">
        <v>45938</v>
      </c>
      <c r="E11" s="57">
        <v>45959</v>
      </c>
      <c r="F11" s="58">
        <v>45960</v>
      </c>
      <c r="G11" s="57">
        <v>46034</v>
      </c>
    </row>
    <row r="12" spans="1:7">
      <c r="A12" s="55" t="s">
        <v>126</v>
      </c>
      <c r="B12" s="56">
        <v>45928</v>
      </c>
      <c r="C12" s="57">
        <v>45923</v>
      </c>
      <c r="D12" s="58">
        <v>45936</v>
      </c>
      <c r="E12" s="57">
        <v>45954</v>
      </c>
      <c r="F12" s="58">
        <v>45970</v>
      </c>
      <c r="G12" s="57">
        <v>45980</v>
      </c>
    </row>
    <row r="13" spans="1:7">
      <c r="A13" s="55" t="s">
        <v>135</v>
      </c>
      <c r="B13" s="56">
        <v>45926</v>
      </c>
      <c r="C13" s="57">
        <v>45923</v>
      </c>
      <c r="D13" s="58">
        <v>45934</v>
      </c>
      <c r="E13" s="57">
        <v>45960</v>
      </c>
      <c r="F13" s="58">
        <v>45960</v>
      </c>
      <c r="G13" s="57">
        <v>46023</v>
      </c>
    </row>
    <row r="14" spans="1:7">
      <c r="A14" s="55" t="s">
        <v>143</v>
      </c>
      <c r="B14" s="56">
        <v>45931</v>
      </c>
      <c r="C14" s="57">
        <v>45925</v>
      </c>
      <c r="D14" s="58">
        <v>45945</v>
      </c>
      <c r="E14" s="57">
        <v>45933</v>
      </c>
      <c r="F14" s="58">
        <v>45972</v>
      </c>
      <c r="G14" s="57">
        <v>45935</v>
      </c>
    </row>
    <row r="15" spans="1:7">
      <c r="A15" s="55" t="s">
        <v>151</v>
      </c>
      <c r="B15" s="56">
        <v>45922</v>
      </c>
      <c r="C15" s="57">
        <v>45926</v>
      </c>
      <c r="D15" s="58">
        <v>45944</v>
      </c>
      <c r="E15" s="57">
        <v>45961</v>
      </c>
      <c r="F15" s="58">
        <v>45948</v>
      </c>
      <c r="G15" s="57">
        <v>46020</v>
      </c>
    </row>
    <row r="16" spans="1:7">
      <c r="A16" s="55" t="s">
        <v>158</v>
      </c>
      <c r="B16" s="56">
        <v>45918</v>
      </c>
      <c r="C16" s="57">
        <v>45932</v>
      </c>
      <c r="D16" s="58">
        <v>45935</v>
      </c>
      <c r="E16" s="57">
        <v>45940</v>
      </c>
      <c r="F16" s="58">
        <v>45951</v>
      </c>
      <c r="G16" s="57">
        <v>45986</v>
      </c>
    </row>
    <row r="17" spans="1:7">
      <c r="A17" s="55" t="s">
        <v>165</v>
      </c>
      <c r="B17" s="56">
        <v>45922</v>
      </c>
      <c r="C17" s="57">
        <v>45926</v>
      </c>
      <c r="D17" s="58">
        <v>45950</v>
      </c>
      <c r="E17" s="57">
        <v>45944</v>
      </c>
      <c r="F17" s="58">
        <v>45973</v>
      </c>
      <c r="G17" s="57">
        <v>45978</v>
      </c>
    </row>
    <row r="18" spans="1:7">
      <c r="A18" s="55" t="s">
        <v>172</v>
      </c>
      <c r="B18" s="56">
        <v>45919</v>
      </c>
      <c r="C18" s="57">
        <v>45929</v>
      </c>
      <c r="D18" s="58">
        <v>45952</v>
      </c>
      <c r="E18" s="57">
        <v>45959</v>
      </c>
      <c r="F18" s="58">
        <v>45971</v>
      </c>
      <c r="G18" s="57">
        <v>45976</v>
      </c>
    </row>
    <row r="19" spans="1:7">
      <c r="A19" s="55" t="s">
        <v>179</v>
      </c>
      <c r="B19" s="56">
        <v>45925</v>
      </c>
      <c r="C19" s="57">
        <v>45936</v>
      </c>
      <c r="D19" s="58">
        <v>45949</v>
      </c>
      <c r="E19" s="57">
        <v>45938</v>
      </c>
      <c r="F19" s="58">
        <v>45976</v>
      </c>
      <c r="G19" s="57">
        <v>46006</v>
      </c>
    </row>
    <row r="20" spans="1:7">
      <c r="A20" s="55" t="s">
        <v>186</v>
      </c>
      <c r="B20" s="56">
        <v>45922</v>
      </c>
      <c r="C20" s="57">
        <v>45942</v>
      </c>
      <c r="D20" s="58">
        <v>45932</v>
      </c>
      <c r="E20" s="57">
        <v>45945</v>
      </c>
      <c r="F20" s="58">
        <v>45977</v>
      </c>
      <c r="G20" s="57">
        <v>45975</v>
      </c>
    </row>
    <row r="21" spans="1:7">
      <c r="A21" s="51" t="s">
        <v>193</v>
      </c>
      <c r="B21" s="52">
        <v>45930</v>
      </c>
      <c r="C21" s="53">
        <v>45934</v>
      </c>
      <c r="D21" s="54">
        <v>45942</v>
      </c>
      <c r="E21" s="53">
        <v>45934</v>
      </c>
      <c r="F21" s="54">
        <v>45954</v>
      </c>
      <c r="G21" s="53">
        <v>45990</v>
      </c>
    </row>
  </sheetData>
  <autoFilter ref="A1:G1" xr:uid="{00000000-0009-0000-0000-000002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1"/>
  <sheetViews>
    <sheetView topLeftCell="I1" workbookViewId="0">
      <selection activeCell="E28" sqref="E28"/>
    </sheetView>
  </sheetViews>
  <sheetFormatPr defaultRowHeight="15"/>
  <cols>
    <col min="1" max="1" width="13" style="4" customWidth="1"/>
    <col min="2" max="2" width="18" style="4" customWidth="1"/>
    <col min="3" max="3" width="28.85546875" style="4" customWidth="1"/>
    <col min="4" max="4" width="14.85546875" style="4" customWidth="1"/>
    <col min="5" max="5" width="16.140625" style="4" customWidth="1"/>
    <col min="6" max="6" width="21.5703125" style="4" customWidth="1"/>
    <col min="7" max="7" width="12" style="4" customWidth="1"/>
    <col min="8" max="8" width="24.7109375" style="4" customWidth="1"/>
    <col min="9" max="9" width="24.5703125" style="4" customWidth="1"/>
    <col min="10" max="10" width="19.28515625" style="4" customWidth="1"/>
    <col min="11" max="11" width="18.42578125" style="4" customWidth="1"/>
    <col min="12" max="12" width="25.7109375" style="4" customWidth="1"/>
    <col min="13" max="13" width="46.140625" bestFit="1" customWidth="1"/>
  </cols>
  <sheetData>
    <row r="1" spans="1:13" s="63" customFormat="1" ht="20.100000000000001" customHeight="1">
      <c r="A1" s="103" t="s">
        <v>16</v>
      </c>
      <c r="B1" s="104" t="s">
        <v>19</v>
      </c>
      <c r="C1" s="104" t="s">
        <v>229</v>
      </c>
      <c r="D1" s="64" t="s">
        <v>230</v>
      </c>
      <c r="E1" s="104" t="s">
        <v>231</v>
      </c>
      <c r="F1" s="64" t="s">
        <v>232</v>
      </c>
      <c r="G1" s="104" t="s">
        <v>233</v>
      </c>
      <c r="H1" s="64" t="s">
        <v>234</v>
      </c>
      <c r="I1" s="104" t="s">
        <v>235</v>
      </c>
      <c r="J1" s="64" t="s">
        <v>236</v>
      </c>
      <c r="K1" s="104" t="s">
        <v>237</v>
      </c>
      <c r="L1" s="64" t="s">
        <v>238</v>
      </c>
      <c r="M1" s="105" t="s">
        <v>32</v>
      </c>
    </row>
    <row r="2" spans="1:13">
      <c r="A2" s="82" t="s">
        <v>33</v>
      </c>
      <c r="B2" s="94" t="s">
        <v>36</v>
      </c>
      <c r="C2" s="82">
        <v>2</v>
      </c>
      <c r="D2" s="97">
        <v>762644</v>
      </c>
      <c r="E2" s="82">
        <v>20</v>
      </c>
      <c r="F2" s="97">
        <v>10000</v>
      </c>
      <c r="G2" s="85">
        <v>395</v>
      </c>
      <c r="H2" s="100">
        <f>D2*C2/100</f>
        <v>15252.88</v>
      </c>
      <c r="I2" s="88">
        <f>H2*E2/100</f>
        <v>3050.5759999999996</v>
      </c>
      <c r="J2" s="100" cm="1">
        <f t="array" ref="J2">(H2-I2)*_xlfn.XLOOKUP(A2,Pipeline!A:A,Pipeline!N:N)/100</f>
        <v>2440.4608000000003</v>
      </c>
      <c r="K2" s="88" cm="1">
        <f t="array" ref="K2">(H2-I2)*_xlfn.XLOOKUP(A2,Pipeline!A:A,Pipeline!M:M)/100</f>
        <v>8541.6128000000008</v>
      </c>
      <c r="L2" s="100">
        <f>MAX(0,J2-F2-G2)</f>
        <v>0</v>
      </c>
      <c r="M2" s="91" t="s">
        <v>239</v>
      </c>
    </row>
    <row r="3" spans="1:13">
      <c r="A3" s="83" t="s">
        <v>44</v>
      </c>
      <c r="B3" s="95" t="s">
        <v>36</v>
      </c>
      <c r="C3" s="83">
        <v>2</v>
      </c>
      <c r="D3" s="98">
        <v>1182341</v>
      </c>
      <c r="E3" s="83">
        <v>0</v>
      </c>
      <c r="F3" s="98">
        <v>20000</v>
      </c>
      <c r="G3" s="86">
        <v>0</v>
      </c>
      <c r="H3" s="101">
        <f>D3*C3/100</f>
        <v>23646.82</v>
      </c>
      <c r="I3" s="89">
        <f>H3*E3/100</f>
        <v>0</v>
      </c>
      <c r="J3" s="101" cm="1">
        <f t="array" ref="J3">(H3-I3)*_xlfn.XLOOKUP(A3,Pipeline!A:A,Pipeline!N:N)/100</f>
        <v>9458.728000000001</v>
      </c>
      <c r="K3" s="89" cm="1">
        <f t="array" ref="K3">(H3-I3)*_xlfn.XLOOKUP(A3,Pipeline!A:A,Pipeline!M:M)/100</f>
        <v>16552.773999999998</v>
      </c>
      <c r="L3" s="101">
        <f>MAX(0,J3-F3-G3)</f>
        <v>0</v>
      </c>
      <c r="M3" s="92" t="s">
        <v>240</v>
      </c>
    </row>
    <row r="4" spans="1:13">
      <c r="A4" s="83" t="s">
        <v>54</v>
      </c>
      <c r="B4" s="95" t="s">
        <v>36</v>
      </c>
      <c r="C4" s="83">
        <v>3</v>
      </c>
      <c r="D4" s="98">
        <v>1222671</v>
      </c>
      <c r="E4" s="83">
        <v>10</v>
      </c>
      <c r="F4" s="98">
        <v>5000</v>
      </c>
      <c r="G4" s="86">
        <v>395</v>
      </c>
      <c r="H4" s="101">
        <f>D4*C4/100</f>
        <v>36680.129999999997</v>
      </c>
      <c r="I4" s="89">
        <f>H4*E4/100</f>
        <v>3668.0129999999999</v>
      </c>
      <c r="J4" s="101" cm="1">
        <f t="array" ref="J4">(H4-I4)*_xlfn.XLOOKUP(A4,Pipeline!A:A,Pipeline!N:N)/100</f>
        <v>16506.058499999999</v>
      </c>
      <c r="K4" s="89" cm="1">
        <f t="array" ref="K4">(H4-I4)*_xlfn.XLOOKUP(A4,Pipeline!A:A,Pipeline!M:M)/100</f>
        <v>16506.058499999999</v>
      </c>
      <c r="L4" s="101">
        <f>MAX(0,J4-F4-G4)</f>
        <v>11111.058499999999</v>
      </c>
      <c r="M4" s="92" t="s">
        <v>241</v>
      </c>
    </row>
    <row r="5" spans="1:13">
      <c r="A5" s="83" t="s">
        <v>64</v>
      </c>
      <c r="B5" s="95" t="s">
        <v>47</v>
      </c>
      <c r="C5" s="83">
        <v>2.5</v>
      </c>
      <c r="D5" s="98">
        <v>237811</v>
      </c>
      <c r="E5" s="83">
        <v>10</v>
      </c>
      <c r="F5" s="98">
        <v>5000</v>
      </c>
      <c r="G5" s="86">
        <v>0</v>
      </c>
      <c r="H5" s="101">
        <f>D5*C5/100</f>
        <v>5945.2749999999996</v>
      </c>
      <c r="I5" s="89">
        <f>H5*E5/100</f>
        <v>594.52750000000003</v>
      </c>
      <c r="J5" s="101" cm="1">
        <f t="array" ref="J5">(H5-I5)*_xlfn.XLOOKUP(A5,Pipeline!A:A,Pipeline!N:N)/100</f>
        <v>1070.1494999999998</v>
      </c>
      <c r="K5" s="89" cm="1">
        <f t="array" ref="K5">(H5-I5)*_xlfn.XLOOKUP(A5,Pipeline!A:A,Pipeline!M:M)/100</f>
        <v>3745.5232499999997</v>
      </c>
      <c r="L5" s="101">
        <f>MAX(0,J5-F5-G5)</f>
        <v>0</v>
      </c>
      <c r="M5" s="92" t="s">
        <v>242</v>
      </c>
    </row>
    <row r="6" spans="1:13">
      <c r="A6" s="83" t="s">
        <v>73</v>
      </c>
      <c r="B6" s="95" t="s">
        <v>36</v>
      </c>
      <c r="C6" s="83">
        <v>3</v>
      </c>
      <c r="D6" s="98">
        <v>291507</v>
      </c>
      <c r="E6" s="83">
        <v>10</v>
      </c>
      <c r="F6" s="98">
        <v>0</v>
      </c>
      <c r="G6" s="86">
        <v>0</v>
      </c>
      <c r="H6" s="101">
        <f>D6*C6/100</f>
        <v>8745.2099999999991</v>
      </c>
      <c r="I6" s="89">
        <f>H6*E6/100</f>
        <v>874.52099999999996</v>
      </c>
      <c r="J6" s="101" cm="1">
        <f t="array" ref="J6">(H6-I6)*_xlfn.XLOOKUP(A6,Pipeline!A:A,Pipeline!N:N)/100</f>
        <v>1574.1378</v>
      </c>
      <c r="K6" s="89" cm="1">
        <f t="array" ref="K6">(H6-I6)*_xlfn.XLOOKUP(A6,Pipeline!A:A,Pipeline!M:M)/100</f>
        <v>6296.5511999999999</v>
      </c>
      <c r="L6" s="101">
        <f>MAX(0,J6-F6-G6)</f>
        <v>1574.1378</v>
      </c>
      <c r="M6" s="92" t="s">
        <v>243</v>
      </c>
    </row>
    <row r="7" spans="1:13">
      <c r="A7" s="83" t="s">
        <v>83</v>
      </c>
      <c r="B7" s="95" t="s">
        <v>36</v>
      </c>
      <c r="C7" s="83">
        <v>2.5</v>
      </c>
      <c r="D7" s="98">
        <v>847074</v>
      </c>
      <c r="E7" s="83">
        <v>10</v>
      </c>
      <c r="F7" s="98">
        <v>5000</v>
      </c>
      <c r="G7" s="86">
        <v>495</v>
      </c>
      <c r="H7" s="101">
        <f>D7*C7/100</f>
        <v>21176.85</v>
      </c>
      <c r="I7" s="89">
        <f>H7*E7/100</f>
        <v>2117.6849999999999</v>
      </c>
      <c r="J7" s="101" cm="1">
        <f t="array" ref="J7">(H7-I7)*_xlfn.XLOOKUP(A7,Pipeline!A:A,Pipeline!N:N)/100</f>
        <v>3811.8329999999992</v>
      </c>
      <c r="K7" s="89" cm="1">
        <f t="array" ref="K7">(H7-I7)*_xlfn.XLOOKUP(A7,Pipeline!A:A,Pipeline!M:M)/100</f>
        <v>9529.5824999999986</v>
      </c>
      <c r="L7" s="101">
        <f>MAX(0,J7-F7-G7)</f>
        <v>0</v>
      </c>
      <c r="M7" s="92" t="s">
        <v>242</v>
      </c>
    </row>
    <row r="8" spans="1:13">
      <c r="A8" s="83" t="s">
        <v>91</v>
      </c>
      <c r="B8" s="95" t="s">
        <v>36</v>
      </c>
      <c r="C8" s="83">
        <v>3</v>
      </c>
      <c r="D8" s="98">
        <v>544967</v>
      </c>
      <c r="E8" s="83">
        <v>20</v>
      </c>
      <c r="F8" s="98">
        <v>0</v>
      </c>
      <c r="G8" s="86">
        <v>0</v>
      </c>
      <c r="H8" s="101">
        <f>D8*C8/100</f>
        <v>16349.01</v>
      </c>
      <c r="I8" s="89">
        <f>H8*E8/100</f>
        <v>3269.8020000000001</v>
      </c>
      <c r="J8" s="101" cm="1">
        <f t="array" ref="J8">(H8-I8)*_xlfn.XLOOKUP(A8,Pipeline!A:A,Pipeline!N:N)/100</f>
        <v>2615.8416000000002</v>
      </c>
      <c r="K8" s="89" cm="1">
        <f t="array" ref="K8">(H8-I8)*_xlfn.XLOOKUP(A8,Pipeline!A:A,Pipeline!M:M)/100</f>
        <v>6539.6040000000003</v>
      </c>
      <c r="L8" s="101">
        <f>MAX(0,J8-F8-G8)</f>
        <v>2615.8416000000002</v>
      </c>
      <c r="M8" s="92" t="s">
        <v>244</v>
      </c>
    </row>
    <row r="9" spans="1:13">
      <c r="A9" s="83" t="s">
        <v>100</v>
      </c>
      <c r="B9" s="95" t="s">
        <v>36</v>
      </c>
      <c r="C9" s="83">
        <v>3</v>
      </c>
      <c r="D9" s="98">
        <v>1027473</v>
      </c>
      <c r="E9" s="83">
        <v>20</v>
      </c>
      <c r="F9" s="98">
        <v>5000</v>
      </c>
      <c r="G9" s="86">
        <v>150</v>
      </c>
      <c r="H9" s="101">
        <f>D9*C9/100</f>
        <v>30824.19</v>
      </c>
      <c r="I9" s="89">
        <f>H9*E9/100</f>
        <v>6164.8379999999997</v>
      </c>
      <c r="J9" s="101" cm="1">
        <f t="array" ref="J9">(H9-I9)*_xlfn.XLOOKUP(A9,Pipeline!A:A,Pipeline!N:N)/100</f>
        <v>7397.8055999999997</v>
      </c>
      <c r="K9" s="89" cm="1">
        <f t="array" ref="K9">(H9-I9)*_xlfn.XLOOKUP(A9,Pipeline!A:A,Pipeline!M:M)/100</f>
        <v>19727.481599999999</v>
      </c>
      <c r="L9" s="101">
        <f>MAX(0,J9-F9-G9)</f>
        <v>2247.8055999999997</v>
      </c>
      <c r="M9" s="92" t="s">
        <v>245</v>
      </c>
    </row>
    <row r="10" spans="1:13">
      <c r="A10" s="83" t="s">
        <v>109</v>
      </c>
      <c r="B10" s="95" t="s">
        <v>47</v>
      </c>
      <c r="C10" s="83">
        <v>3</v>
      </c>
      <c r="D10" s="98">
        <v>1153878</v>
      </c>
      <c r="E10" s="83">
        <v>20</v>
      </c>
      <c r="F10" s="98">
        <v>5000</v>
      </c>
      <c r="G10" s="86">
        <v>0</v>
      </c>
      <c r="H10" s="101">
        <f>D10*C10/100</f>
        <v>34616.339999999997</v>
      </c>
      <c r="I10" s="89">
        <f>H10*E10/100</f>
        <v>6923.2679999999991</v>
      </c>
      <c r="J10" s="101" cm="1">
        <f t="array" ref="J10">(H10-I10)*_xlfn.XLOOKUP(A10,Pipeline!A:A,Pipeline!N:N)/100</f>
        <v>11077.228799999999</v>
      </c>
      <c r="K10" s="89" cm="1">
        <f t="array" ref="K10">(H10-I10)*_xlfn.XLOOKUP(A10,Pipeline!A:A,Pipeline!M:M)/100</f>
        <v>16615.843199999999</v>
      </c>
      <c r="L10" s="101">
        <f>MAX(0,J10-F10-G10)</f>
        <v>6077.228799999999</v>
      </c>
      <c r="M10" s="92" t="s">
        <v>239</v>
      </c>
    </row>
    <row r="11" spans="1:13">
      <c r="A11" s="83" t="s">
        <v>118</v>
      </c>
      <c r="B11" s="95" t="s">
        <v>47</v>
      </c>
      <c r="C11" s="83">
        <v>3</v>
      </c>
      <c r="D11" s="98">
        <v>347199</v>
      </c>
      <c r="E11" s="83">
        <v>0</v>
      </c>
      <c r="F11" s="98">
        <v>20000</v>
      </c>
      <c r="G11" s="86">
        <v>0</v>
      </c>
      <c r="H11" s="101">
        <f>D11*C11/100</f>
        <v>10415.969999999999</v>
      </c>
      <c r="I11" s="89">
        <f>H11*E11/100</f>
        <v>0</v>
      </c>
      <c r="J11" s="101" cm="1">
        <f t="array" ref="J11">(H11-I11)*_xlfn.XLOOKUP(A11,Pipeline!A:A,Pipeline!N:N)/100</f>
        <v>2083.194</v>
      </c>
      <c r="K11" s="89" cm="1">
        <f t="array" ref="K11">(H11-I11)*_xlfn.XLOOKUP(A11,Pipeline!A:A,Pipeline!M:M)/100</f>
        <v>5207.9849999999997</v>
      </c>
      <c r="L11" s="101">
        <f>MAX(0,J11-F11-G11)</f>
        <v>0</v>
      </c>
      <c r="M11" s="92" t="s">
        <v>246</v>
      </c>
    </row>
    <row r="12" spans="1:13">
      <c r="A12" s="83" t="s">
        <v>126</v>
      </c>
      <c r="B12" s="95" t="s">
        <v>47</v>
      </c>
      <c r="C12" s="83">
        <v>2</v>
      </c>
      <c r="D12" s="98">
        <v>1197991</v>
      </c>
      <c r="E12" s="83">
        <v>10</v>
      </c>
      <c r="F12" s="98">
        <v>5000</v>
      </c>
      <c r="G12" s="86">
        <v>150</v>
      </c>
      <c r="H12" s="101">
        <f>D12*C12/100</f>
        <v>23959.82</v>
      </c>
      <c r="I12" s="89">
        <f>H12*E12/100</f>
        <v>2395.982</v>
      </c>
      <c r="J12" s="101" cm="1">
        <f t="array" ref="J12">(H12-I12)*_xlfn.XLOOKUP(A12,Pipeline!A:A,Pipeline!N:N)/100</f>
        <v>8625.5352000000003</v>
      </c>
      <c r="K12" s="89" cm="1">
        <f t="array" ref="K12">(H12-I12)*_xlfn.XLOOKUP(A12,Pipeline!A:A,Pipeline!M:M)/100</f>
        <v>12938.302799999999</v>
      </c>
      <c r="L12" s="101">
        <f>MAX(0,J12-F12-G12)</f>
        <v>3475.5352000000003</v>
      </c>
      <c r="M12" s="92" t="s">
        <v>247</v>
      </c>
    </row>
    <row r="13" spans="1:13">
      <c r="A13" s="83" t="s">
        <v>135</v>
      </c>
      <c r="B13" s="95" t="s">
        <v>47</v>
      </c>
      <c r="C13" s="83">
        <v>2.5</v>
      </c>
      <c r="D13" s="98">
        <v>527632</v>
      </c>
      <c r="E13" s="83">
        <v>20</v>
      </c>
      <c r="F13" s="98">
        <v>10000</v>
      </c>
      <c r="G13" s="86">
        <v>0</v>
      </c>
      <c r="H13" s="101">
        <f>D13*C13/100</f>
        <v>13190.8</v>
      </c>
      <c r="I13" s="89">
        <f>H13*E13/100</f>
        <v>2638.16</v>
      </c>
      <c r="J13" s="101" cm="1">
        <f t="array" ref="J13">(H13-I13)*_xlfn.XLOOKUP(A13,Pipeline!A:A,Pipeline!N:N)/100</f>
        <v>2110.5279999999998</v>
      </c>
      <c r="K13" s="89" cm="1">
        <f t="array" ref="K13">(H13-I13)*_xlfn.XLOOKUP(A13,Pipeline!A:A,Pipeline!M:M)/100</f>
        <v>5276.32</v>
      </c>
      <c r="L13" s="101">
        <f>MAX(0,J13-F13-G13)</f>
        <v>0</v>
      </c>
      <c r="M13" s="92" t="s">
        <v>248</v>
      </c>
    </row>
    <row r="14" spans="1:13">
      <c r="A14" s="83" t="s">
        <v>143</v>
      </c>
      <c r="B14" s="95" t="s">
        <v>36</v>
      </c>
      <c r="C14" s="83">
        <v>2</v>
      </c>
      <c r="D14" s="98">
        <v>1126053</v>
      </c>
      <c r="E14" s="83">
        <v>10</v>
      </c>
      <c r="F14" s="98">
        <v>20000</v>
      </c>
      <c r="G14" s="86">
        <v>0</v>
      </c>
      <c r="H14" s="101">
        <f>D14*C14/100</f>
        <v>22521.06</v>
      </c>
      <c r="I14" s="89">
        <f>H14*E14/100</f>
        <v>2252.1060000000002</v>
      </c>
      <c r="J14" s="101" cm="1">
        <f t="array" ref="J14">(H14-I14)*_xlfn.XLOOKUP(A14,Pipeline!A:A,Pipeline!N:N)/100</f>
        <v>10134.477000000001</v>
      </c>
      <c r="K14" s="89" cm="1">
        <f t="array" ref="K14">(H14-I14)*_xlfn.XLOOKUP(A14,Pipeline!A:A,Pipeline!M:M)/100</f>
        <v>14188.2678</v>
      </c>
      <c r="L14" s="101">
        <f>MAX(0,J14-F14-G14)</f>
        <v>0</v>
      </c>
      <c r="M14" s="92" t="s">
        <v>249</v>
      </c>
    </row>
    <row r="15" spans="1:13">
      <c r="A15" s="83" t="s">
        <v>151</v>
      </c>
      <c r="B15" s="95" t="s">
        <v>47</v>
      </c>
      <c r="C15" s="83">
        <v>2.5</v>
      </c>
      <c r="D15" s="98">
        <v>633707</v>
      </c>
      <c r="E15" s="83">
        <v>20</v>
      </c>
      <c r="F15" s="98">
        <v>10000</v>
      </c>
      <c r="G15" s="86">
        <v>495</v>
      </c>
      <c r="H15" s="101">
        <f>D15*C15/100</f>
        <v>15842.674999999999</v>
      </c>
      <c r="I15" s="89">
        <f>H15*E15/100</f>
        <v>3168.5349999999999</v>
      </c>
      <c r="J15" s="101" cm="1">
        <f t="array" ref="J15">(H15-I15)*_xlfn.XLOOKUP(A15,Pipeline!A:A,Pipeline!N:N)/100</f>
        <v>6337.07</v>
      </c>
      <c r="K15" s="89" cm="1">
        <f t="array" ref="K15">(H15-I15)*_xlfn.XLOOKUP(A15,Pipeline!A:A,Pipeline!M:M)/100</f>
        <v>10139.312</v>
      </c>
      <c r="L15" s="101">
        <f>MAX(0,J15-F15-G15)</f>
        <v>0</v>
      </c>
      <c r="M15" s="92" t="s">
        <v>250</v>
      </c>
    </row>
    <row r="16" spans="1:13">
      <c r="A16" s="83" t="s">
        <v>158</v>
      </c>
      <c r="B16" s="95" t="s">
        <v>36</v>
      </c>
      <c r="C16" s="83">
        <v>3</v>
      </c>
      <c r="D16" s="98">
        <v>938981</v>
      </c>
      <c r="E16" s="83">
        <v>10</v>
      </c>
      <c r="F16" s="98">
        <v>20000</v>
      </c>
      <c r="G16" s="86">
        <v>395</v>
      </c>
      <c r="H16" s="101">
        <f>D16*C16/100</f>
        <v>28169.43</v>
      </c>
      <c r="I16" s="89">
        <f>H16*E16/100</f>
        <v>2816.9429999999998</v>
      </c>
      <c r="J16" s="101" cm="1">
        <f t="array" ref="J16">(H16-I16)*_xlfn.XLOOKUP(A16,Pipeline!A:A,Pipeline!N:N)/100</f>
        <v>7605.7461000000003</v>
      </c>
      <c r="K16" s="89" cm="1">
        <f t="array" ref="K16">(H16-I16)*_xlfn.XLOOKUP(A16,Pipeline!A:A,Pipeline!M:M)/100</f>
        <v>17746.740900000001</v>
      </c>
      <c r="L16" s="101">
        <f>MAX(0,J16-F16-G16)</f>
        <v>0</v>
      </c>
      <c r="M16" s="92" t="s">
        <v>251</v>
      </c>
    </row>
    <row r="17" spans="1:13">
      <c r="A17" s="83" t="s">
        <v>165</v>
      </c>
      <c r="B17" s="95" t="s">
        <v>47</v>
      </c>
      <c r="C17" s="83">
        <v>3</v>
      </c>
      <c r="D17" s="98">
        <v>279032</v>
      </c>
      <c r="E17" s="83">
        <v>0</v>
      </c>
      <c r="F17" s="98">
        <v>10000</v>
      </c>
      <c r="G17" s="86">
        <v>0</v>
      </c>
      <c r="H17" s="101">
        <f>D17*C17/100</f>
        <v>8370.9599999999991</v>
      </c>
      <c r="I17" s="89">
        <f>H17*E17/100</f>
        <v>0</v>
      </c>
      <c r="J17" s="101" cm="1">
        <f t="array" ref="J17">(H17-I17)*_xlfn.XLOOKUP(A17,Pipeline!A:A,Pipeline!N:N)/100</f>
        <v>2511.288</v>
      </c>
      <c r="K17" s="89" cm="1">
        <f t="array" ref="K17">(H17-I17)*_xlfn.XLOOKUP(A17,Pipeline!A:A,Pipeline!M:M)/100</f>
        <v>5859.6719999999996</v>
      </c>
      <c r="L17" s="101">
        <f>MAX(0,J17-F17-G17)</f>
        <v>0</v>
      </c>
      <c r="M17" s="92" t="s">
        <v>252</v>
      </c>
    </row>
    <row r="18" spans="1:13">
      <c r="A18" s="83" t="s">
        <v>172</v>
      </c>
      <c r="B18" s="95" t="s">
        <v>36</v>
      </c>
      <c r="C18" s="83">
        <v>2</v>
      </c>
      <c r="D18" s="98">
        <v>877223</v>
      </c>
      <c r="E18" s="83">
        <v>0</v>
      </c>
      <c r="F18" s="98">
        <v>5000</v>
      </c>
      <c r="G18" s="86">
        <v>395</v>
      </c>
      <c r="H18" s="101">
        <f>D18*C18/100</f>
        <v>17544.46</v>
      </c>
      <c r="I18" s="89">
        <f>H18*E18/100</f>
        <v>0</v>
      </c>
      <c r="J18" s="101" cm="1">
        <f t="array" ref="J18">(H18-I18)*_xlfn.XLOOKUP(A18,Pipeline!A:A,Pipeline!N:N)/100</f>
        <v>3508.8919999999994</v>
      </c>
      <c r="K18" s="89" cm="1">
        <f t="array" ref="K18">(H18-I18)*_xlfn.XLOOKUP(A18,Pipeline!A:A,Pipeline!M:M)/100</f>
        <v>8772.23</v>
      </c>
      <c r="L18" s="101">
        <f>MAX(0,J18-F18-G18)</f>
        <v>0</v>
      </c>
      <c r="M18" s="92" t="s">
        <v>253</v>
      </c>
    </row>
    <row r="19" spans="1:13">
      <c r="A19" s="83" t="s">
        <v>179</v>
      </c>
      <c r="B19" s="95" t="s">
        <v>36</v>
      </c>
      <c r="C19" s="83">
        <v>2</v>
      </c>
      <c r="D19" s="98">
        <v>595892</v>
      </c>
      <c r="E19" s="83">
        <v>20</v>
      </c>
      <c r="F19" s="98">
        <v>5000</v>
      </c>
      <c r="G19" s="86">
        <v>495</v>
      </c>
      <c r="H19" s="101">
        <f>D19*C19/100</f>
        <v>11917.84</v>
      </c>
      <c r="I19" s="89">
        <f>H19*E19/100</f>
        <v>2383.5679999999998</v>
      </c>
      <c r="J19" s="101" cm="1">
        <f t="array" ref="J19">(H19-I19)*_xlfn.XLOOKUP(A19,Pipeline!A:A,Pipeline!N:N)/100</f>
        <v>2860.2816000000003</v>
      </c>
      <c r="K19" s="89" cm="1">
        <f t="array" ref="K19">(H19-I19)*_xlfn.XLOOKUP(A19,Pipeline!A:A,Pipeline!M:M)/100</f>
        <v>7627.4175999999998</v>
      </c>
      <c r="L19" s="101">
        <f>MAX(0,J19-F19-G19)</f>
        <v>0</v>
      </c>
      <c r="M19" s="92" t="s">
        <v>254</v>
      </c>
    </row>
    <row r="20" spans="1:13">
      <c r="A20" s="83" t="s">
        <v>186</v>
      </c>
      <c r="B20" s="95" t="s">
        <v>36</v>
      </c>
      <c r="C20" s="83">
        <v>2</v>
      </c>
      <c r="D20" s="98">
        <v>385145</v>
      </c>
      <c r="E20" s="83">
        <v>20</v>
      </c>
      <c r="F20" s="98">
        <v>0</v>
      </c>
      <c r="G20" s="86">
        <v>495</v>
      </c>
      <c r="H20" s="101">
        <f>D20*C20/100</f>
        <v>7702.9</v>
      </c>
      <c r="I20" s="89">
        <f>H20*E20/100</f>
        <v>1540.58</v>
      </c>
      <c r="J20" s="101" cm="1">
        <f t="array" ref="J20">(H20-I20)*_xlfn.XLOOKUP(A20,Pipeline!A:A,Pipeline!N:N)/100</f>
        <v>3081.16</v>
      </c>
      <c r="K20" s="89" cm="1">
        <f t="array" ref="K20">(H20-I20)*_xlfn.XLOOKUP(A20,Pipeline!A:A,Pipeline!M:M)/100</f>
        <v>3697.3919999999994</v>
      </c>
      <c r="L20" s="101">
        <f>MAX(0,J20-F20-G20)</f>
        <v>2586.16</v>
      </c>
      <c r="M20" s="92" t="s">
        <v>255</v>
      </c>
    </row>
    <row r="21" spans="1:13">
      <c r="A21" s="84" t="s">
        <v>193</v>
      </c>
      <c r="B21" s="96" t="s">
        <v>47</v>
      </c>
      <c r="C21" s="84">
        <v>2.5</v>
      </c>
      <c r="D21" s="99">
        <v>1014477</v>
      </c>
      <c r="E21" s="84">
        <v>20</v>
      </c>
      <c r="F21" s="99">
        <v>20000</v>
      </c>
      <c r="G21" s="87">
        <v>150</v>
      </c>
      <c r="H21" s="102">
        <f>D21*C21/100</f>
        <v>25361.924999999999</v>
      </c>
      <c r="I21" s="90">
        <f>H21*E21/100</f>
        <v>5072.3850000000002</v>
      </c>
      <c r="J21" s="102" cm="1">
        <f t="array" ref="J21">(H21-I21)*_xlfn.XLOOKUP(A21,Pipeline!A:A,Pipeline!N:N)/100</f>
        <v>8115.8160000000007</v>
      </c>
      <c r="K21" s="90" cm="1">
        <f t="array" ref="K21">(H21-I21)*_xlfn.XLOOKUP(A21,Pipeline!A:A,Pipeline!M:M)/100</f>
        <v>16231.632000000001</v>
      </c>
      <c r="L21" s="102">
        <f>MAX(0,J21-F21-G21)</f>
        <v>0</v>
      </c>
      <c r="M21" s="93" t="s">
        <v>256</v>
      </c>
    </row>
  </sheetData>
  <autoFilter ref="A1:M1" xr:uid="{00000000-0009-0000-0000-000003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"/>
  <sheetViews>
    <sheetView workbookViewId="0">
      <selection activeCell="L19" sqref="L19"/>
    </sheetView>
  </sheetViews>
  <sheetFormatPr defaultRowHeight="15"/>
  <cols>
    <col min="1" max="1" width="15" style="65" customWidth="1"/>
    <col min="2" max="2" width="12.7109375" style="66" customWidth="1"/>
    <col min="3" max="3" width="13.5703125" style="66" customWidth="1"/>
    <col min="4" max="4" width="12.85546875" style="66" customWidth="1"/>
    <col min="5" max="5" width="12.7109375" style="67" customWidth="1"/>
    <col min="6" max="6" width="12.85546875" style="66" customWidth="1"/>
    <col min="7" max="7" width="19.140625" style="66" customWidth="1"/>
    <col min="8" max="8" width="28.140625" style="66" customWidth="1"/>
  </cols>
  <sheetData>
    <row r="1" spans="1:8" ht="20.100000000000001" customHeight="1">
      <c r="A1" s="73" t="s">
        <v>257</v>
      </c>
      <c r="B1" s="74" t="s">
        <v>16</v>
      </c>
      <c r="C1" s="74" t="s">
        <v>258</v>
      </c>
      <c r="D1" s="74" t="s">
        <v>259</v>
      </c>
      <c r="E1" s="74" t="s">
        <v>260</v>
      </c>
      <c r="F1" s="74" t="s">
        <v>261</v>
      </c>
      <c r="G1" s="74" t="s">
        <v>262</v>
      </c>
      <c r="H1" s="75" t="s">
        <v>32</v>
      </c>
    </row>
    <row r="2" spans="1:8">
      <c r="A2" s="106">
        <v>45875</v>
      </c>
      <c r="B2" s="38" t="s">
        <v>73</v>
      </c>
      <c r="C2" s="109" t="s">
        <v>263</v>
      </c>
      <c r="D2" s="38" t="s">
        <v>264</v>
      </c>
      <c r="E2" s="112">
        <v>726.49</v>
      </c>
      <c r="F2" s="38" t="s">
        <v>265</v>
      </c>
      <c r="G2" s="127" t="s">
        <v>212</v>
      </c>
      <c r="H2" s="91" t="s">
        <v>266</v>
      </c>
    </row>
    <row r="3" spans="1:8">
      <c r="A3" s="107">
        <v>45876</v>
      </c>
      <c r="B3" s="38" t="s">
        <v>158</v>
      </c>
      <c r="C3" s="110" t="s">
        <v>267</v>
      </c>
      <c r="D3" s="38" t="s">
        <v>268</v>
      </c>
      <c r="E3" s="113">
        <v>157.57</v>
      </c>
      <c r="F3" s="38" t="s">
        <v>265</v>
      </c>
      <c r="G3" s="128" t="s">
        <v>211</v>
      </c>
      <c r="H3" s="92" t="s">
        <v>269</v>
      </c>
    </row>
    <row r="4" spans="1:8">
      <c r="A4" s="107">
        <v>45877</v>
      </c>
      <c r="B4" s="38" t="s">
        <v>151</v>
      </c>
      <c r="C4" s="110" t="s">
        <v>267</v>
      </c>
      <c r="D4" s="38" t="s">
        <v>270</v>
      </c>
      <c r="E4" s="113">
        <v>1062.8900000000001</v>
      </c>
      <c r="F4" s="38" t="s">
        <v>265</v>
      </c>
      <c r="G4" s="128" t="s">
        <v>212</v>
      </c>
      <c r="H4" s="92" t="s">
        <v>271</v>
      </c>
    </row>
    <row r="5" spans="1:8">
      <c r="A5" s="107">
        <v>45879</v>
      </c>
      <c r="B5" s="38" t="s">
        <v>151</v>
      </c>
      <c r="C5" s="110" t="s">
        <v>272</v>
      </c>
      <c r="D5" s="38" t="s">
        <v>273</v>
      </c>
      <c r="E5" s="113">
        <v>178.92</v>
      </c>
      <c r="F5" s="38" t="s">
        <v>274</v>
      </c>
      <c r="G5" s="128" t="s">
        <v>212</v>
      </c>
      <c r="H5" s="92" t="s">
        <v>275</v>
      </c>
    </row>
    <row r="6" spans="1:8">
      <c r="A6" s="107">
        <v>45883</v>
      </c>
      <c r="B6" s="38" t="s">
        <v>165</v>
      </c>
      <c r="C6" s="110" t="s">
        <v>276</v>
      </c>
      <c r="D6" s="38" t="s">
        <v>268</v>
      </c>
      <c r="E6" s="113">
        <v>797.4</v>
      </c>
      <c r="F6" s="38" t="s">
        <v>265</v>
      </c>
      <c r="G6" s="128" t="s">
        <v>211</v>
      </c>
      <c r="H6" s="92" t="s">
        <v>269</v>
      </c>
    </row>
    <row r="7" spans="1:8">
      <c r="A7" s="107">
        <v>45893</v>
      </c>
      <c r="B7" s="38" t="s">
        <v>54</v>
      </c>
      <c r="C7" s="110" t="s">
        <v>277</v>
      </c>
      <c r="D7" s="38" t="s">
        <v>278</v>
      </c>
      <c r="E7" s="113">
        <v>1101.6400000000001</v>
      </c>
      <c r="F7" s="38" t="s">
        <v>274</v>
      </c>
      <c r="G7" s="128" t="s">
        <v>212</v>
      </c>
      <c r="H7" s="92" t="s">
        <v>279</v>
      </c>
    </row>
    <row r="8" spans="1:8">
      <c r="A8" s="107">
        <v>45894</v>
      </c>
      <c r="B8" s="38" t="s">
        <v>33</v>
      </c>
      <c r="C8" s="110" t="s">
        <v>277</v>
      </c>
      <c r="D8" s="38" t="s">
        <v>270</v>
      </c>
      <c r="E8" s="113">
        <v>444.7</v>
      </c>
      <c r="F8" s="38" t="s">
        <v>280</v>
      </c>
      <c r="G8" s="128" t="s">
        <v>212</v>
      </c>
      <c r="H8" s="92" t="s">
        <v>281</v>
      </c>
    </row>
    <row r="9" spans="1:8">
      <c r="A9" s="107">
        <v>45898</v>
      </c>
      <c r="B9" s="38" t="s">
        <v>143</v>
      </c>
      <c r="C9" s="110" t="s">
        <v>272</v>
      </c>
      <c r="D9" s="38" t="s">
        <v>282</v>
      </c>
      <c r="E9" s="113">
        <v>584.36</v>
      </c>
      <c r="F9" s="38" t="s">
        <v>274</v>
      </c>
      <c r="G9" s="128" t="s">
        <v>212</v>
      </c>
      <c r="H9" s="92" t="s">
        <v>283</v>
      </c>
    </row>
    <row r="10" spans="1:8">
      <c r="A10" s="107">
        <v>45899</v>
      </c>
      <c r="B10" s="38" t="s">
        <v>100</v>
      </c>
      <c r="C10" s="110" t="s">
        <v>277</v>
      </c>
      <c r="D10" s="38" t="s">
        <v>268</v>
      </c>
      <c r="E10" s="113">
        <v>1443.27</v>
      </c>
      <c r="F10" s="38" t="s">
        <v>280</v>
      </c>
      <c r="G10" s="128" t="s">
        <v>212</v>
      </c>
      <c r="H10" s="92" t="s">
        <v>284</v>
      </c>
    </row>
    <row r="11" spans="1:8">
      <c r="A11" s="107">
        <v>45899</v>
      </c>
      <c r="B11" s="38" t="s">
        <v>193</v>
      </c>
      <c r="C11" s="110" t="s">
        <v>263</v>
      </c>
      <c r="D11" s="38" t="s">
        <v>285</v>
      </c>
      <c r="E11" s="113">
        <v>191.4</v>
      </c>
      <c r="F11" s="38" t="s">
        <v>265</v>
      </c>
      <c r="G11" s="128" t="s">
        <v>212</v>
      </c>
      <c r="H11" s="92" t="s">
        <v>286</v>
      </c>
    </row>
    <row r="12" spans="1:8">
      <c r="A12" s="107">
        <v>45900</v>
      </c>
      <c r="B12" s="38" t="s">
        <v>73</v>
      </c>
      <c r="C12" s="110" t="s">
        <v>272</v>
      </c>
      <c r="D12" s="38" t="s">
        <v>285</v>
      </c>
      <c r="E12" s="113">
        <v>876.5</v>
      </c>
      <c r="F12" s="38" t="s">
        <v>280</v>
      </c>
      <c r="G12" s="128" t="s">
        <v>211</v>
      </c>
      <c r="H12" s="92" t="s">
        <v>287</v>
      </c>
    </row>
    <row r="13" spans="1:8">
      <c r="A13" s="107">
        <v>45900</v>
      </c>
      <c r="B13" s="38" t="s">
        <v>165</v>
      </c>
      <c r="C13" s="110" t="s">
        <v>81</v>
      </c>
      <c r="D13" s="38" t="s">
        <v>273</v>
      </c>
      <c r="E13" s="113">
        <v>165.07</v>
      </c>
      <c r="F13" s="38" t="s">
        <v>280</v>
      </c>
      <c r="G13" s="128" t="s">
        <v>211</v>
      </c>
      <c r="H13" s="92" t="s">
        <v>288</v>
      </c>
    </row>
    <row r="14" spans="1:8">
      <c r="A14" s="107">
        <v>45903</v>
      </c>
      <c r="B14" s="38" t="s">
        <v>109</v>
      </c>
      <c r="C14" s="110" t="s">
        <v>277</v>
      </c>
      <c r="D14" s="38" t="s">
        <v>264</v>
      </c>
      <c r="E14" s="113">
        <v>1045.02</v>
      </c>
      <c r="F14" s="38" t="s">
        <v>280</v>
      </c>
      <c r="G14" s="128" t="s">
        <v>212</v>
      </c>
      <c r="H14" s="92" t="s">
        <v>289</v>
      </c>
    </row>
    <row r="15" spans="1:8">
      <c r="A15" s="107">
        <v>45903</v>
      </c>
      <c r="B15" s="38" t="s">
        <v>109</v>
      </c>
      <c r="C15" s="110" t="s">
        <v>81</v>
      </c>
      <c r="D15" s="38" t="s">
        <v>268</v>
      </c>
      <c r="E15" s="113">
        <v>81.3</v>
      </c>
      <c r="F15" s="38" t="s">
        <v>265</v>
      </c>
      <c r="G15" s="128" t="s">
        <v>212</v>
      </c>
      <c r="H15" s="92" t="s">
        <v>290</v>
      </c>
    </row>
    <row r="16" spans="1:8">
      <c r="A16" s="107">
        <v>45905</v>
      </c>
      <c r="B16" s="38" t="s">
        <v>179</v>
      </c>
      <c r="C16" s="110" t="s">
        <v>272</v>
      </c>
      <c r="D16" s="38" t="s">
        <v>264</v>
      </c>
      <c r="E16" s="113">
        <v>781.2</v>
      </c>
      <c r="F16" s="38" t="s">
        <v>265</v>
      </c>
      <c r="G16" s="128" t="s">
        <v>212</v>
      </c>
      <c r="H16" s="92" t="s">
        <v>291</v>
      </c>
    </row>
    <row r="17" spans="1:8">
      <c r="A17" s="107">
        <v>45906</v>
      </c>
      <c r="B17" s="38" t="s">
        <v>135</v>
      </c>
      <c r="C17" s="110" t="s">
        <v>81</v>
      </c>
      <c r="D17" s="38" t="s">
        <v>282</v>
      </c>
      <c r="E17" s="113">
        <v>214.16</v>
      </c>
      <c r="F17" s="38" t="s">
        <v>274</v>
      </c>
      <c r="G17" s="128" t="s">
        <v>211</v>
      </c>
      <c r="H17" s="92" t="s">
        <v>292</v>
      </c>
    </row>
    <row r="18" spans="1:8">
      <c r="A18" s="107">
        <v>45910</v>
      </c>
      <c r="B18" s="38" t="s">
        <v>126</v>
      </c>
      <c r="C18" s="110" t="s">
        <v>267</v>
      </c>
      <c r="D18" s="38" t="s">
        <v>264</v>
      </c>
      <c r="E18" s="113">
        <v>925.3</v>
      </c>
      <c r="F18" s="38" t="s">
        <v>274</v>
      </c>
      <c r="G18" s="128" t="s">
        <v>211</v>
      </c>
      <c r="H18" s="92" t="s">
        <v>293</v>
      </c>
    </row>
    <row r="19" spans="1:8">
      <c r="A19" s="107">
        <v>45911</v>
      </c>
      <c r="B19" s="38" t="s">
        <v>179</v>
      </c>
      <c r="C19" s="110" t="s">
        <v>267</v>
      </c>
      <c r="D19" s="38" t="s">
        <v>285</v>
      </c>
      <c r="E19" s="113">
        <v>389.33</v>
      </c>
      <c r="F19" s="38" t="s">
        <v>265</v>
      </c>
      <c r="G19" s="128" t="s">
        <v>211</v>
      </c>
      <c r="H19" s="92" t="s">
        <v>294</v>
      </c>
    </row>
    <row r="20" spans="1:8">
      <c r="A20" s="107">
        <v>45912</v>
      </c>
      <c r="B20" s="38" t="s">
        <v>186</v>
      </c>
      <c r="C20" s="110" t="s">
        <v>267</v>
      </c>
      <c r="D20" s="38" t="s">
        <v>270</v>
      </c>
      <c r="E20" s="113">
        <v>582.01</v>
      </c>
      <c r="F20" s="38" t="s">
        <v>265</v>
      </c>
      <c r="G20" s="128" t="s">
        <v>212</v>
      </c>
      <c r="H20" s="92" t="s">
        <v>295</v>
      </c>
    </row>
    <row r="21" spans="1:8">
      <c r="A21" s="107">
        <v>45913</v>
      </c>
      <c r="B21" s="38" t="s">
        <v>83</v>
      </c>
      <c r="C21" s="110" t="s">
        <v>263</v>
      </c>
      <c r="D21" s="38" t="s">
        <v>278</v>
      </c>
      <c r="E21" s="113">
        <v>287.77</v>
      </c>
      <c r="F21" s="38" t="s">
        <v>265</v>
      </c>
      <c r="G21" s="128" t="s">
        <v>212</v>
      </c>
      <c r="H21" s="92" t="s">
        <v>296</v>
      </c>
    </row>
    <row r="22" spans="1:8">
      <c r="A22" s="107">
        <v>45914</v>
      </c>
      <c r="B22" s="38" t="s">
        <v>151</v>
      </c>
      <c r="C22" s="110" t="s">
        <v>277</v>
      </c>
      <c r="D22" s="38" t="s">
        <v>270</v>
      </c>
      <c r="E22" s="113">
        <v>1346.23</v>
      </c>
      <c r="F22" s="38" t="s">
        <v>265</v>
      </c>
      <c r="G22" s="128" t="s">
        <v>211</v>
      </c>
      <c r="H22" s="92" t="s">
        <v>271</v>
      </c>
    </row>
    <row r="23" spans="1:8">
      <c r="A23" s="107">
        <v>45917</v>
      </c>
      <c r="B23" s="38" t="s">
        <v>83</v>
      </c>
      <c r="C23" s="110" t="s">
        <v>81</v>
      </c>
      <c r="D23" s="38" t="s">
        <v>273</v>
      </c>
      <c r="E23" s="113">
        <v>896.19</v>
      </c>
      <c r="F23" s="38" t="s">
        <v>274</v>
      </c>
      <c r="G23" s="128" t="s">
        <v>211</v>
      </c>
      <c r="H23" s="92" t="s">
        <v>288</v>
      </c>
    </row>
    <row r="24" spans="1:8">
      <c r="A24" s="107">
        <v>45917</v>
      </c>
      <c r="B24" s="38" t="s">
        <v>109</v>
      </c>
      <c r="C24" s="110" t="s">
        <v>263</v>
      </c>
      <c r="D24" s="38" t="s">
        <v>270</v>
      </c>
      <c r="E24" s="113">
        <v>1484.92</v>
      </c>
      <c r="F24" s="38" t="s">
        <v>274</v>
      </c>
      <c r="G24" s="128" t="s">
        <v>212</v>
      </c>
      <c r="H24" s="92" t="s">
        <v>289</v>
      </c>
    </row>
    <row r="25" spans="1:8">
      <c r="A25" s="107">
        <v>45919</v>
      </c>
      <c r="B25" s="38" t="s">
        <v>186</v>
      </c>
      <c r="C25" s="110" t="s">
        <v>277</v>
      </c>
      <c r="D25" s="38" t="s">
        <v>282</v>
      </c>
      <c r="E25" s="113">
        <v>196.77</v>
      </c>
      <c r="F25" s="38" t="s">
        <v>280</v>
      </c>
      <c r="G25" s="128" t="s">
        <v>211</v>
      </c>
      <c r="H25" s="92" t="s">
        <v>290</v>
      </c>
    </row>
    <row r="26" spans="1:8">
      <c r="A26" s="107">
        <v>45921</v>
      </c>
      <c r="B26" s="38" t="s">
        <v>179</v>
      </c>
      <c r="C26" s="110" t="s">
        <v>272</v>
      </c>
      <c r="D26" s="38" t="s">
        <v>278</v>
      </c>
      <c r="E26" s="113">
        <v>623.15</v>
      </c>
      <c r="F26" s="38" t="s">
        <v>265</v>
      </c>
      <c r="G26" s="128" t="s">
        <v>212</v>
      </c>
      <c r="H26" s="92" t="s">
        <v>291</v>
      </c>
    </row>
    <row r="27" spans="1:8">
      <c r="A27" s="107">
        <v>45922</v>
      </c>
      <c r="B27" s="38" t="s">
        <v>118</v>
      </c>
      <c r="C27" s="110" t="s">
        <v>272</v>
      </c>
      <c r="D27" s="38" t="s">
        <v>285</v>
      </c>
      <c r="E27" s="113">
        <v>1239.97</v>
      </c>
      <c r="F27" s="38" t="s">
        <v>265</v>
      </c>
      <c r="G27" s="128" t="s">
        <v>212</v>
      </c>
      <c r="H27" s="92" t="s">
        <v>292</v>
      </c>
    </row>
    <row r="28" spans="1:8">
      <c r="A28" s="107">
        <v>45924</v>
      </c>
      <c r="B28" s="38" t="s">
        <v>193</v>
      </c>
      <c r="C28" s="110" t="s">
        <v>267</v>
      </c>
      <c r="D28" s="38" t="s">
        <v>278</v>
      </c>
      <c r="E28" s="113">
        <v>418.03</v>
      </c>
      <c r="F28" s="38" t="s">
        <v>280</v>
      </c>
      <c r="G28" s="128" t="s">
        <v>211</v>
      </c>
      <c r="H28" s="92" t="s">
        <v>293</v>
      </c>
    </row>
    <row r="29" spans="1:8">
      <c r="A29" s="107">
        <v>45927</v>
      </c>
      <c r="B29" s="38" t="s">
        <v>33</v>
      </c>
      <c r="C29" s="110" t="s">
        <v>267</v>
      </c>
      <c r="D29" s="38" t="s">
        <v>273</v>
      </c>
      <c r="E29" s="113">
        <v>346.17</v>
      </c>
      <c r="F29" s="38" t="s">
        <v>280</v>
      </c>
      <c r="G29" s="128" t="s">
        <v>211</v>
      </c>
      <c r="H29" s="92" t="s">
        <v>294</v>
      </c>
    </row>
    <row r="30" spans="1:8">
      <c r="A30" s="107">
        <v>45928</v>
      </c>
      <c r="B30" s="38" t="s">
        <v>54</v>
      </c>
      <c r="C30" s="110" t="s">
        <v>276</v>
      </c>
      <c r="D30" s="38" t="s">
        <v>282</v>
      </c>
      <c r="E30" s="113">
        <v>1208.21</v>
      </c>
      <c r="F30" s="38" t="s">
        <v>280</v>
      </c>
      <c r="G30" s="128" t="s">
        <v>211</v>
      </c>
      <c r="H30" s="92" t="s">
        <v>295</v>
      </c>
    </row>
    <row r="31" spans="1:8">
      <c r="A31" s="108">
        <v>45928</v>
      </c>
      <c r="B31" s="115" t="s">
        <v>44</v>
      </c>
      <c r="C31" s="111" t="s">
        <v>277</v>
      </c>
      <c r="D31" s="115" t="s">
        <v>264</v>
      </c>
      <c r="E31" s="114">
        <v>1442.21</v>
      </c>
      <c r="F31" s="115" t="s">
        <v>265</v>
      </c>
      <c r="G31" s="129" t="s">
        <v>212</v>
      </c>
      <c r="H31" s="93" t="s">
        <v>296</v>
      </c>
    </row>
    <row r="32" spans="1:8">
      <c r="A32" s="68"/>
      <c r="B32" s="69"/>
      <c r="C32" s="69"/>
      <c r="D32" s="72" t="s">
        <v>297</v>
      </c>
      <c r="E32" s="70">
        <f>SUM(E2:E31)</f>
        <v>21238.149999999998</v>
      </c>
      <c r="F32" s="69"/>
      <c r="G32" s="69"/>
      <c r="H32" s="71"/>
    </row>
  </sheetData>
  <autoFilter ref="A1:H1" xr:uid="{00000000-0009-0000-0000-000004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1"/>
  <sheetViews>
    <sheetView workbookViewId="0">
      <selection activeCell="E26" sqref="E26"/>
    </sheetView>
  </sheetViews>
  <sheetFormatPr defaultRowHeight="15"/>
  <cols>
    <col min="1" max="1" width="12.5703125" customWidth="1"/>
    <col min="2" max="2" width="22.140625" customWidth="1"/>
    <col min="3" max="3" width="25.42578125" customWidth="1"/>
    <col min="4" max="4" width="21.42578125" customWidth="1"/>
    <col min="5" max="5" width="28.140625" customWidth="1"/>
    <col min="6" max="6" width="24.5703125" customWidth="1"/>
    <col min="7" max="7" width="19.7109375" customWidth="1"/>
    <col min="8" max="8" width="18.42578125" customWidth="1"/>
    <col min="9" max="9" width="24.5703125" customWidth="1"/>
    <col min="10" max="10" width="33.28515625" customWidth="1"/>
  </cols>
  <sheetData>
    <row r="1" spans="1:11" s="3" customFormat="1" ht="20.100000000000001" customHeight="1">
      <c r="A1" s="118" t="s">
        <v>16</v>
      </c>
      <c r="B1" s="80" t="s">
        <v>298</v>
      </c>
      <c r="C1" s="119" t="s">
        <v>299</v>
      </c>
      <c r="D1" s="80" t="s">
        <v>300</v>
      </c>
      <c r="E1" s="119" t="s">
        <v>301</v>
      </c>
      <c r="F1" s="80" t="s">
        <v>302</v>
      </c>
      <c r="G1" s="119" t="s">
        <v>303</v>
      </c>
      <c r="H1" s="80" t="s">
        <v>304</v>
      </c>
      <c r="I1" s="119" t="s">
        <v>305</v>
      </c>
      <c r="J1" s="81" t="s">
        <v>306</v>
      </c>
      <c r="K1" s="79"/>
    </row>
    <row r="2" spans="1:11">
      <c r="A2" s="60" t="s">
        <v>33</v>
      </c>
      <c r="B2" t="s">
        <v>307</v>
      </c>
      <c r="C2" s="60" t="s">
        <v>308</v>
      </c>
      <c r="D2" t="s">
        <v>309</v>
      </c>
      <c r="E2" s="60" t="s">
        <v>307</v>
      </c>
      <c r="F2" t="s">
        <v>307</v>
      </c>
      <c r="G2" s="60" t="s">
        <v>309</v>
      </c>
      <c r="H2" t="s">
        <v>307</v>
      </c>
      <c r="I2" s="60" t="s">
        <v>309</v>
      </c>
      <c r="J2" s="76" t="s">
        <v>308</v>
      </c>
    </row>
    <row r="3" spans="1:11">
      <c r="A3" s="61" t="s">
        <v>44</v>
      </c>
      <c r="B3" t="s">
        <v>308</v>
      </c>
      <c r="C3" s="61" t="s">
        <v>309</v>
      </c>
      <c r="D3" t="s">
        <v>307</v>
      </c>
      <c r="E3" s="61" t="s">
        <v>309</v>
      </c>
      <c r="F3" t="s">
        <v>309</v>
      </c>
      <c r="G3" s="61" t="s">
        <v>307</v>
      </c>
      <c r="H3" t="s">
        <v>309</v>
      </c>
      <c r="I3" s="61" t="s">
        <v>307</v>
      </c>
      <c r="J3" s="76" t="s">
        <v>309</v>
      </c>
    </row>
    <row r="4" spans="1:11">
      <c r="A4" s="61" t="s">
        <v>54</v>
      </c>
      <c r="B4" t="s">
        <v>309</v>
      </c>
      <c r="C4" s="61" t="s">
        <v>307</v>
      </c>
      <c r="D4" t="s">
        <v>308</v>
      </c>
      <c r="E4" s="61" t="s">
        <v>307</v>
      </c>
      <c r="F4" t="s">
        <v>307</v>
      </c>
      <c r="G4" s="61" t="s">
        <v>309</v>
      </c>
      <c r="H4" t="s">
        <v>307</v>
      </c>
      <c r="I4" s="61" t="s">
        <v>308</v>
      </c>
      <c r="J4" s="76" t="s">
        <v>307</v>
      </c>
    </row>
    <row r="5" spans="1:11">
      <c r="A5" s="61" t="s">
        <v>64</v>
      </c>
      <c r="B5" t="s">
        <v>307</v>
      </c>
      <c r="C5" s="61" t="s">
        <v>308</v>
      </c>
      <c r="D5" t="s">
        <v>309</v>
      </c>
      <c r="E5" s="61" t="s">
        <v>309</v>
      </c>
      <c r="F5" t="s">
        <v>309</v>
      </c>
      <c r="G5" s="61" t="s">
        <v>307</v>
      </c>
      <c r="H5" t="s">
        <v>309</v>
      </c>
      <c r="I5" s="61" t="s">
        <v>309</v>
      </c>
      <c r="J5" s="76" t="s">
        <v>308</v>
      </c>
    </row>
    <row r="6" spans="1:11">
      <c r="A6" s="61" t="s">
        <v>73</v>
      </c>
      <c r="B6" t="s">
        <v>308</v>
      </c>
      <c r="C6" s="61" t="s">
        <v>309</v>
      </c>
      <c r="D6" t="s">
        <v>307</v>
      </c>
      <c r="E6" s="61" t="s">
        <v>307</v>
      </c>
      <c r="F6" t="s">
        <v>307</v>
      </c>
      <c r="G6" s="61" t="s">
        <v>309</v>
      </c>
      <c r="H6" t="s">
        <v>307</v>
      </c>
      <c r="I6" s="61" t="s">
        <v>307</v>
      </c>
      <c r="J6" s="76" t="s">
        <v>308</v>
      </c>
    </row>
    <row r="7" spans="1:11">
      <c r="A7" s="61" t="s">
        <v>83</v>
      </c>
      <c r="B7" t="s">
        <v>309</v>
      </c>
      <c r="C7" s="61" t="s">
        <v>308</v>
      </c>
      <c r="D7" t="s">
        <v>308</v>
      </c>
      <c r="E7" s="61" t="s">
        <v>308</v>
      </c>
      <c r="F7" t="s">
        <v>308</v>
      </c>
      <c r="G7" s="61" t="s">
        <v>307</v>
      </c>
      <c r="H7" t="s">
        <v>308</v>
      </c>
      <c r="I7" s="61" t="s">
        <v>308</v>
      </c>
      <c r="J7" s="76" t="s">
        <v>309</v>
      </c>
    </row>
    <row r="8" spans="1:11">
      <c r="A8" s="61" t="s">
        <v>91</v>
      </c>
      <c r="B8" t="s">
        <v>307</v>
      </c>
      <c r="C8" s="61" t="s">
        <v>309</v>
      </c>
      <c r="D8" t="s">
        <v>309</v>
      </c>
      <c r="E8" s="61" t="s">
        <v>309</v>
      </c>
      <c r="F8" t="s">
        <v>309</v>
      </c>
      <c r="G8" s="61" t="s">
        <v>308</v>
      </c>
      <c r="H8" t="s">
        <v>309</v>
      </c>
      <c r="I8" s="61" t="s">
        <v>309</v>
      </c>
      <c r="J8" s="76" t="s">
        <v>307</v>
      </c>
    </row>
    <row r="9" spans="1:11">
      <c r="A9" s="61" t="s">
        <v>100</v>
      </c>
      <c r="B9" t="s">
        <v>308</v>
      </c>
      <c r="C9" s="61" t="s">
        <v>307</v>
      </c>
      <c r="D9" t="s">
        <v>308</v>
      </c>
      <c r="E9" s="61" t="s">
        <v>307</v>
      </c>
      <c r="F9" t="s">
        <v>307</v>
      </c>
      <c r="G9" s="61" t="s">
        <v>309</v>
      </c>
      <c r="H9" t="s">
        <v>307</v>
      </c>
      <c r="I9" s="61" t="s">
        <v>308</v>
      </c>
      <c r="J9" s="76" t="s">
        <v>308</v>
      </c>
    </row>
    <row r="10" spans="1:11">
      <c r="A10" s="61" t="s">
        <v>109</v>
      </c>
      <c r="B10" t="s">
        <v>309</v>
      </c>
      <c r="C10" s="61" t="s">
        <v>308</v>
      </c>
      <c r="D10" t="s">
        <v>309</v>
      </c>
      <c r="E10" s="61" t="s">
        <v>308</v>
      </c>
      <c r="F10" t="s">
        <v>309</v>
      </c>
      <c r="G10" s="61" t="s">
        <v>307</v>
      </c>
      <c r="H10" t="s">
        <v>309</v>
      </c>
      <c r="I10" s="61" t="s">
        <v>309</v>
      </c>
      <c r="J10" s="76" t="s">
        <v>309</v>
      </c>
    </row>
    <row r="11" spans="1:11">
      <c r="A11" s="61" t="s">
        <v>118</v>
      </c>
      <c r="B11" t="s">
        <v>307</v>
      </c>
      <c r="C11" s="61" t="s">
        <v>309</v>
      </c>
      <c r="D11" t="s">
        <v>307</v>
      </c>
      <c r="E11" s="61" t="s">
        <v>309</v>
      </c>
      <c r="F11" t="s">
        <v>307</v>
      </c>
      <c r="G11" s="61" t="s">
        <v>308</v>
      </c>
      <c r="H11" t="s">
        <v>307</v>
      </c>
      <c r="I11" s="61" t="s">
        <v>307</v>
      </c>
      <c r="J11" s="76" t="s">
        <v>307</v>
      </c>
    </row>
    <row r="12" spans="1:11">
      <c r="A12" s="61" t="s">
        <v>126</v>
      </c>
      <c r="B12" t="s">
        <v>308</v>
      </c>
      <c r="C12" s="61" t="s">
        <v>308</v>
      </c>
      <c r="D12" t="s">
        <v>308</v>
      </c>
      <c r="E12" s="61" t="s">
        <v>307</v>
      </c>
      <c r="F12" t="s">
        <v>309</v>
      </c>
      <c r="G12" s="61" t="s">
        <v>309</v>
      </c>
      <c r="H12" t="s">
        <v>309</v>
      </c>
      <c r="I12" s="61" t="s">
        <v>308</v>
      </c>
      <c r="J12" s="76" t="s">
        <v>308</v>
      </c>
    </row>
    <row r="13" spans="1:11">
      <c r="A13" s="61" t="s">
        <v>135</v>
      </c>
      <c r="B13" t="s">
        <v>309</v>
      </c>
      <c r="C13" s="61" t="s">
        <v>309</v>
      </c>
      <c r="D13" t="s">
        <v>308</v>
      </c>
      <c r="E13" s="61" t="s">
        <v>307</v>
      </c>
      <c r="F13" t="s">
        <v>307</v>
      </c>
      <c r="G13" s="61" t="s">
        <v>308</v>
      </c>
      <c r="H13" t="s">
        <v>307</v>
      </c>
      <c r="I13" s="61" t="s">
        <v>308</v>
      </c>
      <c r="J13" s="76" t="s">
        <v>309</v>
      </c>
    </row>
    <row r="14" spans="1:11">
      <c r="A14" s="61" t="s">
        <v>143</v>
      </c>
      <c r="B14" t="s">
        <v>307</v>
      </c>
      <c r="C14" s="61" t="s">
        <v>307</v>
      </c>
      <c r="D14" t="s">
        <v>309</v>
      </c>
      <c r="E14" s="61" t="s">
        <v>308</v>
      </c>
      <c r="F14" t="s">
        <v>307</v>
      </c>
      <c r="G14" s="61" t="s">
        <v>309</v>
      </c>
      <c r="H14" t="s">
        <v>307</v>
      </c>
      <c r="I14" s="61" t="s">
        <v>309</v>
      </c>
      <c r="J14" s="76" t="s">
        <v>307</v>
      </c>
    </row>
    <row r="15" spans="1:11">
      <c r="A15" s="61" t="s">
        <v>151</v>
      </c>
      <c r="B15" t="s">
        <v>308</v>
      </c>
      <c r="C15" s="61" t="s">
        <v>308</v>
      </c>
      <c r="D15" t="s">
        <v>307</v>
      </c>
      <c r="E15" s="61" t="s">
        <v>309</v>
      </c>
      <c r="F15" t="s">
        <v>307</v>
      </c>
      <c r="G15" s="61" t="s">
        <v>307</v>
      </c>
      <c r="H15" t="s">
        <v>307</v>
      </c>
      <c r="I15" s="61" t="s">
        <v>307</v>
      </c>
      <c r="J15" s="76" t="s">
        <v>308</v>
      </c>
    </row>
    <row r="16" spans="1:11">
      <c r="A16" s="61" t="s">
        <v>158</v>
      </c>
      <c r="B16" t="s">
        <v>309</v>
      </c>
      <c r="C16" s="61" t="s">
        <v>309</v>
      </c>
      <c r="D16" t="s">
        <v>308</v>
      </c>
      <c r="E16" s="61" t="s">
        <v>307</v>
      </c>
      <c r="F16" t="s">
        <v>309</v>
      </c>
      <c r="G16" s="61" t="s">
        <v>308</v>
      </c>
      <c r="H16" t="s">
        <v>309</v>
      </c>
      <c r="I16" s="61" t="s">
        <v>308</v>
      </c>
      <c r="J16" s="76" t="s">
        <v>308</v>
      </c>
    </row>
    <row r="17" spans="1:10">
      <c r="A17" s="61" t="s">
        <v>165</v>
      </c>
      <c r="B17" t="s">
        <v>307</v>
      </c>
      <c r="C17" s="61" t="s">
        <v>308</v>
      </c>
      <c r="D17" t="s">
        <v>307</v>
      </c>
      <c r="E17" s="61" t="s">
        <v>308</v>
      </c>
      <c r="F17" t="s">
        <v>307</v>
      </c>
      <c r="G17" s="61" t="s">
        <v>308</v>
      </c>
      <c r="H17" t="s">
        <v>307</v>
      </c>
      <c r="I17" s="61" t="s">
        <v>308</v>
      </c>
      <c r="J17" s="76" t="s">
        <v>309</v>
      </c>
    </row>
    <row r="18" spans="1:10">
      <c r="A18" s="61" t="s">
        <v>172</v>
      </c>
      <c r="B18" t="s">
        <v>308</v>
      </c>
      <c r="C18" s="61" t="s">
        <v>309</v>
      </c>
      <c r="D18" t="s">
        <v>308</v>
      </c>
      <c r="E18" s="61" t="s">
        <v>308</v>
      </c>
      <c r="F18" t="s">
        <v>309</v>
      </c>
      <c r="G18" s="61" t="s">
        <v>309</v>
      </c>
      <c r="H18" t="s">
        <v>309</v>
      </c>
      <c r="I18" s="61" t="s">
        <v>309</v>
      </c>
      <c r="J18" s="76" t="s">
        <v>307</v>
      </c>
    </row>
    <row r="19" spans="1:10">
      <c r="A19" s="61" t="s">
        <v>179</v>
      </c>
      <c r="B19" t="s">
        <v>309</v>
      </c>
      <c r="C19" s="61" t="s">
        <v>307</v>
      </c>
      <c r="D19" t="s">
        <v>309</v>
      </c>
      <c r="E19" s="61" t="s">
        <v>309</v>
      </c>
      <c r="F19" t="s">
        <v>307</v>
      </c>
      <c r="G19" s="61" t="s">
        <v>307</v>
      </c>
      <c r="H19" t="s">
        <v>307</v>
      </c>
      <c r="I19" s="61" t="s">
        <v>307</v>
      </c>
      <c r="J19" s="76" t="s">
        <v>309</v>
      </c>
    </row>
    <row r="20" spans="1:10">
      <c r="A20" s="61" t="s">
        <v>186</v>
      </c>
      <c r="B20" t="s">
        <v>307</v>
      </c>
      <c r="C20" s="61" t="s">
        <v>308</v>
      </c>
      <c r="D20" t="s">
        <v>307</v>
      </c>
      <c r="E20" s="61" t="s">
        <v>307</v>
      </c>
      <c r="F20" t="s">
        <v>308</v>
      </c>
      <c r="G20" s="61" t="s">
        <v>308</v>
      </c>
      <c r="H20" t="s">
        <v>308</v>
      </c>
      <c r="I20" s="61" t="s">
        <v>308</v>
      </c>
      <c r="J20" s="76" t="s">
        <v>307</v>
      </c>
    </row>
    <row r="21" spans="1:10">
      <c r="A21" s="62" t="s">
        <v>193</v>
      </c>
      <c r="B21" s="77" t="s">
        <v>307</v>
      </c>
      <c r="C21" s="62" t="s">
        <v>309</v>
      </c>
      <c r="D21" s="77" t="s">
        <v>308</v>
      </c>
      <c r="E21" s="62" t="s">
        <v>308</v>
      </c>
      <c r="F21" s="77" t="s">
        <v>309</v>
      </c>
      <c r="G21" s="62" t="s">
        <v>307</v>
      </c>
      <c r="H21" s="77" t="s">
        <v>309</v>
      </c>
      <c r="I21" s="62" t="s">
        <v>307</v>
      </c>
      <c r="J21" s="78" t="s">
        <v>308</v>
      </c>
    </row>
  </sheetData>
  <autoFilter ref="A1:AY1" xr:uid="{00000000-0009-0000-0000-000005000000}"/>
  <conditionalFormatting sqref="B2:J21">
    <cfRule type="containsText" dxfId="2" priority="1" operator="containsText" text="In Progress">
      <formula>NOT(ISERROR(SEARCH("In Progress",B2)))</formula>
    </cfRule>
    <cfRule type="containsText" dxfId="1" priority="2" operator="containsText" text="Pending">
      <formula>NOT(ISERROR(SEARCH("Pending",B2)))</formula>
    </cfRule>
    <cfRule type="containsText" dxfId="0" priority="3" operator="containsText" text="Done">
      <formula>NOT(ISERROR(SEARCH("Done",B2)))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1"/>
  <sheetViews>
    <sheetView workbookViewId="0">
      <selection activeCell="F25" sqref="F25"/>
    </sheetView>
  </sheetViews>
  <sheetFormatPr defaultRowHeight="15"/>
  <cols>
    <col min="1" max="1" width="13.85546875" customWidth="1"/>
    <col min="2" max="2" width="22.7109375" bestFit="1" customWidth="1"/>
    <col min="3" max="3" width="20.5703125" customWidth="1"/>
    <col min="4" max="4" width="29" customWidth="1"/>
    <col min="5" max="5" width="31.5703125" customWidth="1"/>
    <col min="6" max="6" width="16.85546875" customWidth="1"/>
  </cols>
  <sheetData>
    <row r="1" spans="1:6" ht="20.100000000000001" customHeight="1">
      <c r="A1" s="118" t="s">
        <v>16</v>
      </c>
      <c r="B1" s="119" t="s">
        <v>310</v>
      </c>
      <c r="C1" s="119" t="s">
        <v>311</v>
      </c>
      <c r="D1" s="119" t="s">
        <v>312</v>
      </c>
      <c r="E1" s="119" t="s">
        <v>313</v>
      </c>
      <c r="F1" s="120" t="s">
        <v>314</v>
      </c>
    </row>
    <row r="2" spans="1:6">
      <c r="A2" s="91" t="s">
        <v>33</v>
      </c>
      <c r="B2" s="123" t="s">
        <v>315</v>
      </c>
      <c r="C2" s="91" t="s">
        <v>316</v>
      </c>
      <c r="D2" s="123" t="s">
        <v>317</v>
      </c>
      <c r="E2" s="91" t="s">
        <v>318</v>
      </c>
      <c r="F2" s="124" t="s">
        <v>319</v>
      </c>
    </row>
    <row r="3" spans="1:6">
      <c r="A3" s="92" t="s">
        <v>44</v>
      </c>
      <c r="B3" s="123" t="s">
        <v>320</v>
      </c>
      <c r="C3" s="92" t="s">
        <v>321</v>
      </c>
      <c r="D3" s="123" t="s">
        <v>322</v>
      </c>
      <c r="E3" s="92" t="s">
        <v>323</v>
      </c>
      <c r="F3" s="124" t="s">
        <v>324</v>
      </c>
    </row>
    <row r="4" spans="1:6">
      <c r="A4" s="92" t="s">
        <v>54</v>
      </c>
      <c r="B4" s="123" t="s">
        <v>325</v>
      </c>
      <c r="C4" s="92" t="s">
        <v>326</v>
      </c>
      <c r="D4" s="123" t="s">
        <v>327</v>
      </c>
      <c r="E4" s="92" t="s">
        <v>328</v>
      </c>
      <c r="F4" s="124" t="s">
        <v>329</v>
      </c>
    </row>
    <row r="5" spans="1:6">
      <c r="A5" s="92" t="s">
        <v>64</v>
      </c>
      <c r="B5" s="123" t="s">
        <v>330</v>
      </c>
      <c r="C5" s="92" t="s">
        <v>331</v>
      </c>
      <c r="D5" s="123" t="s">
        <v>332</v>
      </c>
      <c r="E5" s="92" t="s">
        <v>333</v>
      </c>
      <c r="F5" s="124" t="s">
        <v>334</v>
      </c>
    </row>
    <row r="6" spans="1:6">
      <c r="A6" s="92" t="s">
        <v>73</v>
      </c>
      <c r="B6" s="123" t="s">
        <v>335</v>
      </c>
      <c r="C6" s="92" t="s">
        <v>336</v>
      </c>
      <c r="D6" s="123" t="s">
        <v>337</v>
      </c>
      <c r="E6" s="92" t="s">
        <v>338</v>
      </c>
      <c r="F6" s="124" t="s">
        <v>339</v>
      </c>
    </row>
    <row r="7" spans="1:6">
      <c r="A7" s="92" t="s">
        <v>83</v>
      </c>
      <c r="B7" s="123" t="s">
        <v>330</v>
      </c>
      <c r="C7" s="92" t="s">
        <v>340</v>
      </c>
      <c r="D7" s="123" t="s">
        <v>341</v>
      </c>
      <c r="E7" s="92" t="s">
        <v>342</v>
      </c>
      <c r="F7" s="124" t="s">
        <v>343</v>
      </c>
    </row>
    <row r="8" spans="1:6">
      <c r="A8" s="92" t="s">
        <v>91</v>
      </c>
      <c r="B8" s="123" t="s">
        <v>330</v>
      </c>
      <c r="C8" s="92" t="s">
        <v>344</v>
      </c>
      <c r="D8" s="123" t="s">
        <v>345</v>
      </c>
      <c r="E8" s="92" t="s">
        <v>346</v>
      </c>
      <c r="F8" s="124" t="s">
        <v>347</v>
      </c>
    </row>
    <row r="9" spans="1:6">
      <c r="A9" s="92" t="s">
        <v>100</v>
      </c>
      <c r="B9" s="123" t="s">
        <v>325</v>
      </c>
      <c r="C9" s="92" t="s">
        <v>348</v>
      </c>
      <c r="D9" s="123" t="s">
        <v>349</v>
      </c>
      <c r="E9" s="92" t="s">
        <v>350</v>
      </c>
      <c r="F9" s="124" t="s">
        <v>351</v>
      </c>
    </row>
    <row r="10" spans="1:6">
      <c r="A10" s="92" t="s">
        <v>109</v>
      </c>
      <c r="B10" s="123" t="s">
        <v>320</v>
      </c>
      <c r="C10" s="92" t="s">
        <v>352</v>
      </c>
      <c r="D10" s="123" t="s">
        <v>353</v>
      </c>
      <c r="E10" s="92" t="s">
        <v>354</v>
      </c>
      <c r="F10" s="124" t="s">
        <v>355</v>
      </c>
    </row>
    <row r="11" spans="1:6">
      <c r="A11" s="92" t="s">
        <v>118</v>
      </c>
      <c r="B11" s="123" t="s">
        <v>330</v>
      </c>
      <c r="C11" s="92" t="s">
        <v>356</v>
      </c>
      <c r="D11" s="123" t="s">
        <v>357</v>
      </c>
      <c r="E11" s="92" t="s">
        <v>358</v>
      </c>
      <c r="F11" s="124" t="s">
        <v>359</v>
      </c>
    </row>
    <row r="12" spans="1:6">
      <c r="A12" s="92" t="s">
        <v>126</v>
      </c>
      <c r="B12" s="123" t="s">
        <v>335</v>
      </c>
      <c r="C12" s="92" t="s">
        <v>360</v>
      </c>
      <c r="D12" s="123" t="s">
        <v>361</v>
      </c>
      <c r="E12" s="92" t="s">
        <v>362</v>
      </c>
      <c r="F12" s="124" t="s">
        <v>363</v>
      </c>
    </row>
    <row r="13" spans="1:6">
      <c r="A13" s="92" t="s">
        <v>135</v>
      </c>
      <c r="B13" s="123" t="s">
        <v>364</v>
      </c>
      <c r="C13" s="92" t="s">
        <v>365</v>
      </c>
      <c r="D13" s="123" t="s">
        <v>366</v>
      </c>
      <c r="E13" s="92" t="s">
        <v>367</v>
      </c>
      <c r="F13" s="124" t="s">
        <v>368</v>
      </c>
    </row>
    <row r="14" spans="1:6">
      <c r="A14" s="92" t="s">
        <v>143</v>
      </c>
      <c r="B14" s="123" t="s">
        <v>325</v>
      </c>
      <c r="C14" s="92" t="s">
        <v>369</v>
      </c>
      <c r="D14" s="123" t="s">
        <v>370</v>
      </c>
      <c r="E14" s="92" t="s">
        <v>371</v>
      </c>
      <c r="F14" s="124" t="s">
        <v>372</v>
      </c>
    </row>
    <row r="15" spans="1:6">
      <c r="A15" s="92" t="s">
        <v>151</v>
      </c>
      <c r="B15" s="123" t="s">
        <v>320</v>
      </c>
      <c r="C15" s="92" t="s">
        <v>373</v>
      </c>
      <c r="D15" s="123" t="s">
        <v>374</v>
      </c>
      <c r="E15" s="92" t="s">
        <v>375</v>
      </c>
      <c r="F15" s="124" t="s">
        <v>376</v>
      </c>
    </row>
    <row r="16" spans="1:6">
      <c r="A16" s="92" t="s">
        <v>158</v>
      </c>
      <c r="B16" s="123" t="s">
        <v>377</v>
      </c>
      <c r="C16" s="92" t="s">
        <v>378</v>
      </c>
      <c r="D16" s="123" t="s">
        <v>379</v>
      </c>
      <c r="E16" s="92" t="s">
        <v>380</v>
      </c>
      <c r="F16" s="124" t="s">
        <v>381</v>
      </c>
    </row>
    <row r="17" spans="1:6">
      <c r="A17" s="92" t="s">
        <v>165</v>
      </c>
      <c r="B17" s="123" t="s">
        <v>280</v>
      </c>
      <c r="C17" s="92" t="s">
        <v>382</v>
      </c>
      <c r="D17" s="123" t="s">
        <v>383</v>
      </c>
      <c r="E17" s="92" t="s">
        <v>384</v>
      </c>
      <c r="F17" s="124" t="s">
        <v>385</v>
      </c>
    </row>
    <row r="18" spans="1:6">
      <c r="A18" s="92" t="s">
        <v>172</v>
      </c>
      <c r="B18" s="123" t="s">
        <v>280</v>
      </c>
      <c r="C18" s="92" t="s">
        <v>386</v>
      </c>
      <c r="D18" s="123" t="s">
        <v>387</v>
      </c>
      <c r="E18" s="92" t="s">
        <v>388</v>
      </c>
      <c r="F18" s="124" t="s">
        <v>389</v>
      </c>
    </row>
    <row r="19" spans="1:6">
      <c r="A19" s="92" t="s">
        <v>179</v>
      </c>
      <c r="B19" s="123" t="s">
        <v>280</v>
      </c>
      <c r="C19" s="92" t="s">
        <v>390</v>
      </c>
      <c r="D19" s="123" t="s">
        <v>391</v>
      </c>
      <c r="E19" s="92" t="s">
        <v>392</v>
      </c>
      <c r="F19" s="124" t="s">
        <v>393</v>
      </c>
    </row>
    <row r="20" spans="1:6">
      <c r="A20" s="92" t="s">
        <v>186</v>
      </c>
      <c r="B20" s="123" t="s">
        <v>335</v>
      </c>
      <c r="C20" s="92" t="s">
        <v>394</v>
      </c>
      <c r="D20" s="123" t="s">
        <v>395</v>
      </c>
      <c r="E20" s="92" t="s">
        <v>396</v>
      </c>
      <c r="F20" s="124" t="s">
        <v>397</v>
      </c>
    </row>
    <row r="21" spans="1:6">
      <c r="A21" s="93" t="s">
        <v>193</v>
      </c>
      <c r="B21" s="125" t="s">
        <v>280</v>
      </c>
      <c r="C21" s="93" t="s">
        <v>398</v>
      </c>
      <c r="D21" s="125" t="s">
        <v>399</v>
      </c>
      <c r="E21" s="93" t="s">
        <v>400</v>
      </c>
      <c r="F21" s="126" t="s">
        <v>401</v>
      </c>
    </row>
  </sheetData>
  <autoFilter ref="A1:F1" xr:uid="{00000000-0009-0000-0000-000006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1"/>
  <sheetViews>
    <sheetView workbookViewId="0">
      <selection sqref="A1:XFD1"/>
    </sheetView>
  </sheetViews>
  <sheetFormatPr defaultRowHeight="15"/>
  <cols>
    <col min="1" max="1" width="11.5703125" style="66" customWidth="1"/>
    <col min="2" max="2" width="25" style="66" customWidth="1"/>
    <col min="3" max="3" width="18.28515625" style="66" customWidth="1"/>
    <col min="4" max="4" width="14.28515625" style="66" customWidth="1"/>
    <col min="5" max="5" width="21" style="66" customWidth="1"/>
    <col min="6" max="6" width="17.7109375" style="66" customWidth="1"/>
    <col min="7" max="7" width="45.42578125" customWidth="1"/>
  </cols>
  <sheetData>
    <row r="1" spans="1:7" s="142" customFormat="1" ht="20.100000000000001" customHeight="1">
      <c r="A1" s="73" t="s">
        <v>16</v>
      </c>
      <c r="B1" s="141" t="s">
        <v>402</v>
      </c>
      <c r="C1" s="74" t="s">
        <v>403</v>
      </c>
      <c r="D1" s="141" t="s">
        <v>404</v>
      </c>
      <c r="E1" s="74" t="s">
        <v>405</v>
      </c>
      <c r="F1" s="141" t="s">
        <v>406</v>
      </c>
      <c r="G1" s="120" t="s">
        <v>32</v>
      </c>
    </row>
    <row r="2" spans="1:7">
      <c r="A2" s="109" t="s">
        <v>44</v>
      </c>
      <c r="B2" s="43" t="s">
        <v>407</v>
      </c>
      <c r="C2" s="109" t="s">
        <v>408</v>
      </c>
      <c r="D2" s="43" t="s">
        <v>409</v>
      </c>
      <c r="E2" s="106">
        <v>45920</v>
      </c>
      <c r="F2" s="43" t="s">
        <v>410</v>
      </c>
      <c r="G2" s="91" t="s">
        <v>411</v>
      </c>
    </row>
    <row r="3" spans="1:7">
      <c r="A3" s="110" t="s">
        <v>100</v>
      </c>
      <c r="B3" s="38" t="s">
        <v>412</v>
      </c>
      <c r="C3" s="110" t="s">
        <v>274</v>
      </c>
      <c r="D3" s="38" t="s">
        <v>413</v>
      </c>
      <c r="E3" s="107">
        <v>45920</v>
      </c>
      <c r="F3" s="38" t="s">
        <v>308</v>
      </c>
      <c r="G3" s="92" t="s">
        <v>414</v>
      </c>
    </row>
    <row r="4" spans="1:7">
      <c r="A4" s="110" t="s">
        <v>172</v>
      </c>
      <c r="B4" s="38" t="s">
        <v>415</v>
      </c>
      <c r="C4" s="110" t="s">
        <v>408</v>
      </c>
      <c r="D4" s="38" t="s">
        <v>416</v>
      </c>
      <c r="E4" s="107">
        <v>45922</v>
      </c>
      <c r="F4" s="38" t="s">
        <v>308</v>
      </c>
      <c r="G4" s="92" t="s">
        <v>417</v>
      </c>
    </row>
    <row r="5" spans="1:7">
      <c r="A5" s="110" t="s">
        <v>109</v>
      </c>
      <c r="B5" s="38" t="s">
        <v>418</v>
      </c>
      <c r="C5" s="110" t="s">
        <v>274</v>
      </c>
      <c r="D5" s="38" t="s">
        <v>409</v>
      </c>
      <c r="E5" s="107">
        <v>45922</v>
      </c>
      <c r="F5" s="38" t="s">
        <v>410</v>
      </c>
      <c r="G5" s="92" t="s">
        <v>419</v>
      </c>
    </row>
    <row r="6" spans="1:7">
      <c r="A6" s="110" t="s">
        <v>91</v>
      </c>
      <c r="B6" s="38" t="s">
        <v>420</v>
      </c>
      <c r="C6" s="110" t="s">
        <v>265</v>
      </c>
      <c r="D6" s="38" t="s">
        <v>409</v>
      </c>
      <c r="E6" s="107">
        <v>45922</v>
      </c>
      <c r="F6" s="38" t="s">
        <v>421</v>
      </c>
      <c r="G6" s="92" t="s">
        <v>422</v>
      </c>
    </row>
    <row r="7" spans="1:7">
      <c r="A7" s="110" t="s">
        <v>151</v>
      </c>
      <c r="B7" s="38" t="s">
        <v>423</v>
      </c>
      <c r="C7" s="110" t="s">
        <v>265</v>
      </c>
      <c r="D7" s="38" t="s">
        <v>413</v>
      </c>
      <c r="E7" s="107">
        <v>45922</v>
      </c>
      <c r="F7" s="38" t="s">
        <v>308</v>
      </c>
      <c r="G7" s="92" t="s">
        <v>424</v>
      </c>
    </row>
    <row r="8" spans="1:7">
      <c r="A8" s="110" t="s">
        <v>54</v>
      </c>
      <c r="B8" s="38" t="s">
        <v>425</v>
      </c>
      <c r="C8" s="110" t="s">
        <v>274</v>
      </c>
      <c r="D8" s="38" t="s">
        <v>409</v>
      </c>
      <c r="E8" s="107">
        <v>45923</v>
      </c>
      <c r="F8" s="38" t="s">
        <v>421</v>
      </c>
      <c r="G8" s="92" t="s">
        <v>426</v>
      </c>
    </row>
    <row r="9" spans="1:7">
      <c r="A9" s="110" t="s">
        <v>64</v>
      </c>
      <c r="B9" s="38" t="s">
        <v>412</v>
      </c>
      <c r="C9" s="110" t="s">
        <v>274</v>
      </c>
      <c r="D9" s="38" t="s">
        <v>409</v>
      </c>
      <c r="E9" s="107">
        <v>45924</v>
      </c>
      <c r="F9" s="38" t="s">
        <v>308</v>
      </c>
      <c r="G9" s="92" t="s">
        <v>427</v>
      </c>
    </row>
    <row r="10" spans="1:7">
      <c r="A10" s="110" t="s">
        <v>158</v>
      </c>
      <c r="B10" s="38" t="s">
        <v>428</v>
      </c>
      <c r="C10" s="110" t="s">
        <v>274</v>
      </c>
      <c r="D10" s="38" t="s">
        <v>416</v>
      </c>
      <c r="E10" s="107">
        <v>45925</v>
      </c>
      <c r="F10" s="38" t="s">
        <v>308</v>
      </c>
      <c r="G10" s="92" t="s">
        <v>429</v>
      </c>
    </row>
    <row r="11" spans="1:7">
      <c r="A11" s="110" t="s">
        <v>172</v>
      </c>
      <c r="B11" s="38" t="s">
        <v>430</v>
      </c>
      <c r="C11" s="110" t="s">
        <v>408</v>
      </c>
      <c r="D11" s="38" t="s">
        <v>413</v>
      </c>
      <c r="E11" s="107">
        <v>45925</v>
      </c>
      <c r="F11" s="38" t="s">
        <v>309</v>
      </c>
      <c r="G11" s="92" t="s">
        <v>431</v>
      </c>
    </row>
    <row r="12" spans="1:7">
      <c r="A12" s="110" t="s">
        <v>165</v>
      </c>
      <c r="B12" s="38" t="s">
        <v>415</v>
      </c>
      <c r="C12" s="110" t="s">
        <v>432</v>
      </c>
      <c r="D12" s="38" t="s">
        <v>413</v>
      </c>
      <c r="E12" s="107">
        <v>45926</v>
      </c>
      <c r="F12" s="38" t="s">
        <v>421</v>
      </c>
      <c r="G12" s="92" t="s">
        <v>433</v>
      </c>
    </row>
    <row r="13" spans="1:7">
      <c r="A13" s="110" t="s">
        <v>33</v>
      </c>
      <c r="B13" s="38" t="s">
        <v>420</v>
      </c>
      <c r="C13" s="110" t="s">
        <v>274</v>
      </c>
      <c r="D13" s="38" t="s">
        <v>413</v>
      </c>
      <c r="E13" s="107">
        <v>45928</v>
      </c>
      <c r="F13" s="38" t="s">
        <v>421</v>
      </c>
      <c r="G13" s="92" t="s">
        <v>434</v>
      </c>
    </row>
    <row r="14" spans="1:7">
      <c r="A14" s="110" t="s">
        <v>186</v>
      </c>
      <c r="B14" s="38" t="s">
        <v>407</v>
      </c>
      <c r="C14" s="110" t="s">
        <v>265</v>
      </c>
      <c r="D14" s="38" t="s">
        <v>416</v>
      </c>
      <c r="E14" s="107">
        <v>45931</v>
      </c>
      <c r="F14" s="38" t="s">
        <v>410</v>
      </c>
      <c r="G14" s="92" t="s">
        <v>435</v>
      </c>
    </row>
    <row r="15" spans="1:7">
      <c r="A15" s="110" t="s">
        <v>54</v>
      </c>
      <c r="B15" s="38" t="s">
        <v>407</v>
      </c>
      <c r="C15" s="110" t="s">
        <v>408</v>
      </c>
      <c r="D15" s="38" t="s">
        <v>416</v>
      </c>
      <c r="E15" s="107">
        <v>45931</v>
      </c>
      <c r="F15" s="38" t="s">
        <v>308</v>
      </c>
      <c r="G15" s="92" t="s">
        <v>436</v>
      </c>
    </row>
    <row r="16" spans="1:7">
      <c r="A16" s="110" t="s">
        <v>165</v>
      </c>
      <c r="B16" s="38" t="s">
        <v>437</v>
      </c>
      <c r="C16" s="110" t="s">
        <v>274</v>
      </c>
      <c r="D16" s="38" t="s">
        <v>409</v>
      </c>
      <c r="E16" s="107">
        <v>45931</v>
      </c>
      <c r="F16" s="38" t="s">
        <v>308</v>
      </c>
      <c r="G16" s="92" t="s">
        <v>438</v>
      </c>
    </row>
    <row r="17" spans="1:7">
      <c r="A17" s="110" t="s">
        <v>193</v>
      </c>
      <c r="B17" s="38" t="s">
        <v>407</v>
      </c>
      <c r="C17" s="110" t="s">
        <v>432</v>
      </c>
      <c r="D17" s="38" t="s">
        <v>413</v>
      </c>
      <c r="E17" s="107">
        <v>45931</v>
      </c>
      <c r="F17" s="38" t="s">
        <v>421</v>
      </c>
      <c r="G17" s="92" t="s">
        <v>439</v>
      </c>
    </row>
    <row r="18" spans="1:7">
      <c r="A18" s="110" t="s">
        <v>179</v>
      </c>
      <c r="B18" s="38" t="s">
        <v>407</v>
      </c>
      <c r="C18" s="110" t="s">
        <v>274</v>
      </c>
      <c r="D18" s="38" t="s">
        <v>409</v>
      </c>
      <c r="E18" s="107">
        <v>45932</v>
      </c>
      <c r="F18" s="38" t="s">
        <v>421</v>
      </c>
      <c r="G18" s="92" t="s">
        <v>440</v>
      </c>
    </row>
    <row r="19" spans="1:7">
      <c r="A19" s="110" t="s">
        <v>172</v>
      </c>
      <c r="B19" s="38" t="s">
        <v>415</v>
      </c>
      <c r="C19" s="110" t="s">
        <v>274</v>
      </c>
      <c r="D19" s="38" t="s">
        <v>413</v>
      </c>
      <c r="E19" s="107">
        <v>45932</v>
      </c>
      <c r="F19" s="38" t="s">
        <v>308</v>
      </c>
      <c r="G19" s="92" t="s">
        <v>441</v>
      </c>
    </row>
    <row r="20" spans="1:7">
      <c r="A20" s="110" t="s">
        <v>118</v>
      </c>
      <c r="B20" s="38" t="s">
        <v>415</v>
      </c>
      <c r="C20" s="110" t="s">
        <v>432</v>
      </c>
      <c r="D20" s="38" t="s">
        <v>413</v>
      </c>
      <c r="E20" s="107">
        <v>45932</v>
      </c>
      <c r="F20" s="38" t="s">
        <v>309</v>
      </c>
      <c r="G20" s="92" t="s">
        <v>442</v>
      </c>
    </row>
    <row r="21" spans="1:7">
      <c r="A21" s="110" t="s">
        <v>100</v>
      </c>
      <c r="B21" s="38" t="s">
        <v>437</v>
      </c>
      <c r="C21" s="110" t="s">
        <v>265</v>
      </c>
      <c r="D21" s="38" t="s">
        <v>416</v>
      </c>
      <c r="E21" s="107">
        <v>45933</v>
      </c>
      <c r="F21" s="38" t="s">
        <v>410</v>
      </c>
      <c r="G21" s="92" t="s">
        <v>443</v>
      </c>
    </row>
    <row r="22" spans="1:7">
      <c r="A22" s="110" t="s">
        <v>64</v>
      </c>
      <c r="B22" s="38" t="s">
        <v>444</v>
      </c>
      <c r="C22" s="110" t="s">
        <v>432</v>
      </c>
      <c r="D22" s="38" t="s">
        <v>416</v>
      </c>
      <c r="E22" s="107">
        <v>45933</v>
      </c>
      <c r="F22" s="38" t="s">
        <v>410</v>
      </c>
      <c r="G22" s="92" t="s">
        <v>445</v>
      </c>
    </row>
    <row r="23" spans="1:7">
      <c r="A23" s="110" t="s">
        <v>172</v>
      </c>
      <c r="B23" s="38" t="s">
        <v>444</v>
      </c>
      <c r="C23" s="110" t="s">
        <v>274</v>
      </c>
      <c r="D23" s="38" t="s">
        <v>409</v>
      </c>
      <c r="E23" s="107">
        <v>45933</v>
      </c>
      <c r="F23" s="38" t="s">
        <v>421</v>
      </c>
      <c r="G23" s="92" t="s">
        <v>446</v>
      </c>
    </row>
    <row r="24" spans="1:7">
      <c r="A24" s="110" t="s">
        <v>151</v>
      </c>
      <c r="B24" s="38" t="s">
        <v>428</v>
      </c>
      <c r="C24" s="110" t="s">
        <v>265</v>
      </c>
      <c r="D24" s="38" t="s">
        <v>413</v>
      </c>
      <c r="E24" s="107">
        <v>45933</v>
      </c>
      <c r="F24" s="38" t="s">
        <v>421</v>
      </c>
      <c r="G24" s="92" t="s">
        <v>447</v>
      </c>
    </row>
    <row r="25" spans="1:7">
      <c r="A25" s="110" t="s">
        <v>73</v>
      </c>
      <c r="B25" s="38" t="s">
        <v>407</v>
      </c>
      <c r="C25" s="110" t="s">
        <v>274</v>
      </c>
      <c r="D25" s="38" t="s">
        <v>413</v>
      </c>
      <c r="E25" s="107">
        <v>45934</v>
      </c>
      <c r="F25" s="38" t="s">
        <v>410</v>
      </c>
      <c r="G25" s="92" t="s">
        <v>448</v>
      </c>
    </row>
    <row r="26" spans="1:7">
      <c r="A26" s="110" t="s">
        <v>64</v>
      </c>
      <c r="B26" s="38" t="s">
        <v>444</v>
      </c>
      <c r="C26" s="110" t="s">
        <v>274</v>
      </c>
      <c r="D26" s="38" t="s">
        <v>409</v>
      </c>
      <c r="E26" s="107">
        <v>45935</v>
      </c>
      <c r="F26" s="38" t="s">
        <v>421</v>
      </c>
      <c r="G26" s="92" t="s">
        <v>449</v>
      </c>
    </row>
    <row r="27" spans="1:7">
      <c r="A27" s="110" t="s">
        <v>118</v>
      </c>
      <c r="B27" s="38" t="s">
        <v>444</v>
      </c>
      <c r="C27" s="110" t="s">
        <v>432</v>
      </c>
      <c r="D27" s="38" t="s">
        <v>416</v>
      </c>
      <c r="E27" s="107">
        <v>45938</v>
      </c>
      <c r="F27" s="38" t="s">
        <v>410</v>
      </c>
      <c r="G27" s="92" t="s">
        <v>450</v>
      </c>
    </row>
    <row r="28" spans="1:7">
      <c r="A28" s="110" t="s">
        <v>151</v>
      </c>
      <c r="B28" s="38" t="s">
        <v>444</v>
      </c>
      <c r="C28" s="110" t="s">
        <v>432</v>
      </c>
      <c r="D28" s="38" t="s">
        <v>409</v>
      </c>
      <c r="E28" s="107">
        <v>45938</v>
      </c>
      <c r="F28" s="38" t="s">
        <v>308</v>
      </c>
      <c r="G28" s="92" t="s">
        <v>451</v>
      </c>
    </row>
    <row r="29" spans="1:7">
      <c r="A29" s="110" t="s">
        <v>33</v>
      </c>
      <c r="B29" s="38" t="s">
        <v>444</v>
      </c>
      <c r="C29" s="110" t="s">
        <v>432</v>
      </c>
      <c r="D29" s="38" t="s">
        <v>413</v>
      </c>
      <c r="E29" s="107">
        <v>45938</v>
      </c>
      <c r="F29" s="38" t="s">
        <v>421</v>
      </c>
      <c r="G29" s="92" t="s">
        <v>452</v>
      </c>
    </row>
    <row r="30" spans="1:7">
      <c r="A30" s="110" t="s">
        <v>179</v>
      </c>
      <c r="B30" s="38" t="s">
        <v>407</v>
      </c>
      <c r="C30" s="110" t="s">
        <v>408</v>
      </c>
      <c r="D30" s="38" t="s">
        <v>416</v>
      </c>
      <c r="E30" s="107">
        <v>45939</v>
      </c>
      <c r="F30" s="38" t="s">
        <v>308</v>
      </c>
      <c r="G30" s="92" t="s">
        <v>453</v>
      </c>
    </row>
    <row r="31" spans="1:7">
      <c r="A31" s="110" t="s">
        <v>186</v>
      </c>
      <c r="B31" s="38" t="s">
        <v>418</v>
      </c>
      <c r="C31" s="110" t="s">
        <v>432</v>
      </c>
      <c r="D31" s="38" t="s">
        <v>416</v>
      </c>
      <c r="E31" s="107">
        <v>45939</v>
      </c>
      <c r="F31" s="38" t="s">
        <v>410</v>
      </c>
      <c r="G31" s="92" t="s">
        <v>454</v>
      </c>
    </row>
    <row r="32" spans="1:7">
      <c r="A32" s="110" t="s">
        <v>100</v>
      </c>
      <c r="B32" s="38" t="s">
        <v>420</v>
      </c>
      <c r="C32" s="110" t="s">
        <v>274</v>
      </c>
      <c r="D32" s="38" t="s">
        <v>416</v>
      </c>
      <c r="E32" s="107">
        <v>45939</v>
      </c>
      <c r="F32" s="38" t="s">
        <v>309</v>
      </c>
      <c r="G32" s="92" t="s">
        <v>455</v>
      </c>
    </row>
    <row r="33" spans="1:7">
      <c r="A33" s="110" t="s">
        <v>33</v>
      </c>
      <c r="B33" s="38" t="s">
        <v>425</v>
      </c>
      <c r="C33" s="110" t="s">
        <v>265</v>
      </c>
      <c r="D33" s="38" t="s">
        <v>413</v>
      </c>
      <c r="E33" s="107">
        <v>45940</v>
      </c>
      <c r="F33" s="38" t="s">
        <v>410</v>
      </c>
      <c r="G33" s="92" t="s">
        <v>456</v>
      </c>
    </row>
    <row r="34" spans="1:7">
      <c r="A34" s="110" t="s">
        <v>54</v>
      </c>
      <c r="B34" s="38" t="s">
        <v>457</v>
      </c>
      <c r="C34" s="110" t="s">
        <v>408</v>
      </c>
      <c r="D34" s="38" t="s">
        <v>413</v>
      </c>
      <c r="E34" s="107">
        <v>45940</v>
      </c>
      <c r="F34" s="38" t="s">
        <v>410</v>
      </c>
      <c r="G34" s="92" t="s">
        <v>458</v>
      </c>
    </row>
    <row r="35" spans="1:7">
      <c r="A35" s="110" t="s">
        <v>126</v>
      </c>
      <c r="B35" s="38" t="s">
        <v>407</v>
      </c>
      <c r="C35" s="110" t="s">
        <v>265</v>
      </c>
      <c r="D35" s="38" t="s">
        <v>413</v>
      </c>
      <c r="E35" s="107">
        <v>45940</v>
      </c>
      <c r="F35" s="38" t="s">
        <v>410</v>
      </c>
      <c r="G35" s="92" t="s">
        <v>459</v>
      </c>
    </row>
    <row r="36" spans="1:7">
      <c r="A36" s="110" t="s">
        <v>172</v>
      </c>
      <c r="B36" s="38" t="s">
        <v>412</v>
      </c>
      <c r="C36" s="110" t="s">
        <v>432</v>
      </c>
      <c r="D36" s="38" t="s">
        <v>413</v>
      </c>
      <c r="E36" s="107">
        <v>45941</v>
      </c>
      <c r="F36" s="38" t="s">
        <v>308</v>
      </c>
      <c r="G36" s="92" t="s">
        <v>460</v>
      </c>
    </row>
    <row r="37" spans="1:7">
      <c r="A37" s="110" t="s">
        <v>172</v>
      </c>
      <c r="B37" s="38" t="s">
        <v>418</v>
      </c>
      <c r="C37" s="110" t="s">
        <v>432</v>
      </c>
      <c r="D37" s="38" t="s">
        <v>409</v>
      </c>
      <c r="E37" s="107">
        <v>45943</v>
      </c>
      <c r="F37" s="38" t="s">
        <v>421</v>
      </c>
      <c r="G37" s="92" t="s">
        <v>461</v>
      </c>
    </row>
    <row r="38" spans="1:7">
      <c r="A38" s="110" t="s">
        <v>33</v>
      </c>
      <c r="B38" s="38" t="s">
        <v>457</v>
      </c>
      <c r="C38" s="110" t="s">
        <v>274</v>
      </c>
      <c r="D38" s="38" t="s">
        <v>413</v>
      </c>
      <c r="E38" s="107">
        <v>45944</v>
      </c>
      <c r="F38" s="38" t="s">
        <v>421</v>
      </c>
      <c r="G38" s="92" t="s">
        <v>462</v>
      </c>
    </row>
    <row r="39" spans="1:7">
      <c r="A39" s="110" t="s">
        <v>100</v>
      </c>
      <c r="B39" s="38" t="s">
        <v>423</v>
      </c>
      <c r="C39" s="110" t="s">
        <v>265</v>
      </c>
      <c r="D39" s="38" t="s">
        <v>416</v>
      </c>
      <c r="E39" s="107">
        <v>45946</v>
      </c>
      <c r="F39" s="38" t="s">
        <v>410</v>
      </c>
      <c r="G39" s="92" t="s">
        <v>463</v>
      </c>
    </row>
    <row r="40" spans="1:7">
      <c r="A40" s="110" t="s">
        <v>179</v>
      </c>
      <c r="B40" s="38" t="s">
        <v>437</v>
      </c>
      <c r="C40" s="110" t="s">
        <v>274</v>
      </c>
      <c r="D40" s="38" t="s">
        <v>409</v>
      </c>
      <c r="E40" s="107">
        <v>45946</v>
      </c>
      <c r="F40" s="38" t="s">
        <v>410</v>
      </c>
      <c r="G40" s="92" t="s">
        <v>464</v>
      </c>
    </row>
    <row r="41" spans="1:7">
      <c r="A41" s="111" t="s">
        <v>158</v>
      </c>
      <c r="B41" s="115" t="s">
        <v>407</v>
      </c>
      <c r="C41" s="111" t="s">
        <v>265</v>
      </c>
      <c r="D41" s="115" t="s">
        <v>416</v>
      </c>
      <c r="E41" s="108">
        <v>45947</v>
      </c>
      <c r="F41" s="115" t="s">
        <v>421</v>
      </c>
      <c r="G41" s="93" t="s">
        <v>465</v>
      </c>
    </row>
  </sheetData>
  <autoFilter ref="A1:G1" xr:uid="{00000000-0009-0000-0000-000007000000}"/>
  <dataValidations count="3">
    <dataValidation type="list" allowBlank="1" showInputMessage="1" showErrorMessage="1" sqref="C2:C1001" xr:uid="{00000000-0002-0000-0700-000000000000}">
      <formula1>"Agent,Assistant,TC,Broker"</formula1>
    </dataValidation>
    <dataValidation type="list" allowBlank="1" showInputMessage="1" showErrorMessage="1" sqref="D2:D1001" xr:uid="{00000000-0002-0000-0700-000001000000}">
      <formula1>OFFSET(#REF!,0,0,1,3)</formula1>
    </dataValidation>
    <dataValidation type="list" allowBlank="1" showInputMessage="1" showErrorMessage="1" sqref="F2:F1001" xr:uid="{00000000-0002-0000-0700-000002000000}">
      <formula1>OFFSET(#REF!,0,0,1,4)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2025-09-18T13:25:44Z</dcterms:created>
  <dcterms:modified xsi:type="dcterms:W3CDTF">2025-09-24T13:03:51Z</dcterms:modified>
  <cp:category/>
  <cp:contentStatus/>
</cp:coreProperties>
</file>